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01"/>
  <workbookPr showInkAnnotation="0" codeName="ThisWorkbook" defaultThemeVersion="166925"/>
  <mc:AlternateContent xmlns:mc="http://schemas.openxmlformats.org/markup-compatibility/2006">
    <mc:Choice Requires="x15">
      <x15ac:absPath xmlns:x15ac="http://schemas.microsoft.com/office/spreadsheetml/2010/11/ac" url="/Users/simon/Documents/Work/ILO GBDN SAT/GBDN SATS (Updated)/"/>
    </mc:Choice>
  </mc:AlternateContent>
  <xr:revisionPtr revIDLastSave="0" documentId="13_ncr:1_{DDEFC554-D50A-7A48-9500-5CA650417E41}" xr6:coauthVersionLast="47" xr6:coauthVersionMax="47" xr10:uidLastSave="{00000000-0000-0000-0000-000000000000}"/>
  <bookViews>
    <workbookView xWindow="0" yWindow="740" windowWidth="29400" windowHeight="18380" xr2:uid="{1575A3C8-DA11-42BF-9D68-E5EF77CF56A5}"/>
  </bookViews>
  <sheets>
    <sheet name="المقدمة" sheetId="12" r:id="rId1"/>
    <sheet name="الأساسيات" sheetId="7" r:id="rId2"/>
    <sheet name="الثقافة" sheetId="9" r:id="rId3"/>
    <sheet name="العملاء" sheetId="11" r:id="rId4"/>
    <sheet name="الشراكات" sheetId="10" r:id="rId5"/>
    <sheet name="التقرير" sheetId="2" r:id="rId6"/>
    <sheet name="Options" sheetId="8"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8" i="2" l="1" a="1"/>
  <c r="F78" i="2" s="1"/>
  <c r="F76" i="2" a="1"/>
  <c r="F76" i="2" s="1"/>
  <c r="F74" i="2" a="1"/>
  <c r="F74" i="2" s="1"/>
  <c r="F72" i="2" a="1"/>
  <c r="F72" i="2" s="1"/>
  <c r="F70" i="2" a="1"/>
  <c r="F70" i="2" s="1"/>
  <c r="F67" i="2" a="1"/>
  <c r="F67" i="2" s="1"/>
  <c r="F64" i="2" a="1"/>
  <c r="F64" i="2" s="1"/>
  <c r="F62" i="2" a="1"/>
  <c r="F62" i="2" s="1"/>
  <c r="F60" i="2" a="1"/>
  <c r="F60" i="2" s="1"/>
  <c r="F58" i="2" a="1"/>
  <c r="F58" i="2" s="1"/>
  <c r="F56" i="2" a="1"/>
  <c r="F56" i="2" s="1"/>
  <c r="F54" i="2" a="1"/>
  <c r="F54" i="2" s="1"/>
  <c r="F52" i="2" a="1"/>
  <c r="F52" i="2" s="1"/>
  <c r="F50" i="2" a="1"/>
  <c r="F50" i="2" s="1"/>
  <c r="F48" i="2" a="1"/>
  <c r="F48" i="2" s="1"/>
  <c r="F46" i="2" a="1"/>
  <c r="F46" i="2" s="1"/>
  <c r="F44" i="2" a="1"/>
  <c r="F44" i="2" s="1"/>
  <c r="F42" i="2" a="1"/>
  <c r="F42" i="2" s="1"/>
  <c r="F40" i="2" a="1"/>
  <c r="F40" i="2" s="1"/>
  <c r="F38" i="2" a="1"/>
  <c r="F38" i="2" s="1"/>
  <c r="F36" i="2" a="1"/>
  <c r="F36" i="2" s="1"/>
  <c r="F34" i="2" a="1"/>
  <c r="F34" i="2" s="1"/>
  <c r="F32" i="2" a="1"/>
  <c r="F32" i="2" s="1"/>
  <c r="F30" i="2" a="1"/>
  <c r="F30" i="2" s="1"/>
  <c r="F28" i="2" a="1"/>
  <c r="F28" i="2" s="1"/>
  <c r="F25" i="2" a="1"/>
  <c r="F25" i="2" s="1"/>
  <c r="F22" i="2" a="1"/>
  <c r="F22" i="2" s="1"/>
  <c r="F19" i="2" a="1"/>
  <c r="F19" i="2" s="1"/>
  <c r="L17" i="10"/>
  <c r="L15" i="10"/>
  <c r="L13" i="10"/>
  <c r="L11" i="10"/>
  <c r="L9" i="10"/>
  <c r="L7" i="10"/>
  <c r="L4" i="10"/>
  <c r="L23" i="11"/>
  <c r="L21" i="11"/>
  <c r="L19" i="11"/>
  <c r="L17" i="11"/>
  <c r="L15" i="11"/>
  <c r="L13" i="11"/>
  <c r="L11" i="11"/>
  <c r="L9" i="11"/>
  <c r="L4" i="11"/>
  <c r="L25" i="9"/>
  <c r="L22" i="9"/>
  <c r="L20" i="9"/>
  <c r="L18" i="9"/>
  <c r="L16" i="9"/>
  <c r="L14" i="9"/>
  <c r="L12" i="9"/>
  <c r="L9" i="9"/>
  <c r="L6" i="9"/>
  <c r="L4" i="9"/>
  <c r="L16" i="7"/>
  <c r="L46" i="7" l="1"/>
  <c r="L44" i="7"/>
  <c r="L42" i="7"/>
  <c r="L40" i="7"/>
  <c r="L38" i="7"/>
  <c r="L36" i="7"/>
  <c r="L34" i="7"/>
  <c r="L32" i="7"/>
  <c r="L30" i="7"/>
  <c r="L28" i="7"/>
  <c r="L26" i="7"/>
  <c r="L24" i="7"/>
  <c r="L22" i="7"/>
  <c r="L20" i="7"/>
  <c r="L18" i="7"/>
  <c r="L14" i="7"/>
  <c r="L12" i="7"/>
  <c r="L9" i="7"/>
  <c r="L7" i="7"/>
  <c r="L4" i="7"/>
  <c r="B44" i="2"/>
  <c r="B78" i="2"/>
  <c r="B77" i="2"/>
  <c r="B76" i="2" l="1"/>
  <c r="B75" i="2"/>
  <c r="B74" i="2"/>
  <c r="B73" i="2"/>
  <c r="B70" i="2"/>
  <c r="B69" i="2"/>
  <c r="B64" i="2"/>
  <c r="B63" i="2"/>
  <c r="B62" i="2"/>
  <c r="B61" i="2"/>
  <c r="B60" i="2"/>
  <c r="B59" i="2"/>
  <c r="B58" i="2"/>
  <c r="B57" i="2"/>
  <c r="B56" i="2"/>
  <c r="B55" i="2"/>
  <c r="B40" i="2"/>
  <c r="B39" i="2"/>
  <c r="B42" i="2"/>
  <c r="B41" i="2"/>
  <c r="B34" i="2"/>
  <c r="B33" i="2"/>
  <c r="N44" i="7"/>
  <c r="M25" i="11"/>
  <c r="M19" i="10"/>
  <c r="M27" i="9"/>
  <c r="M48" i="7"/>
  <c r="N23" i="11" l="1"/>
  <c r="N21" i="11"/>
  <c r="N19" i="11"/>
  <c r="N17" i="11"/>
  <c r="N15" i="11"/>
  <c r="N13" i="11"/>
  <c r="N11" i="11"/>
  <c r="N4" i="11"/>
  <c r="N17" i="10"/>
  <c r="N15" i="10"/>
  <c r="N11" i="10"/>
  <c r="N9" i="10"/>
  <c r="N7" i="10"/>
  <c r="N25" i="9"/>
  <c r="N22" i="9"/>
  <c r="N20" i="9"/>
  <c r="N18" i="9"/>
  <c r="N16" i="9"/>
  <c r="N14" i="9"/>
  <c r="N9" i="9"/>
  <c r="N6" i="9"/>
  <c r="N4" i="9"/>
  <c r="N46" i="7"/>
  <c r="N42" i="7"/>
  <c r="N40" i="7"/>
  <c r="N38" i="7"/>
  <c r="N36" i="7"/>
  <c r="N34" i="7"/>
  <c r="N32" i="7"/>
  <c r="N30" i="7"/>
  <c r="N28" i="7"/>
  <c r="N26" i="7"/>
  <c r="N24" i="7"/>
  <c r="N22" i="7"/>
  <c r="N20" i="7"/>
  <c r="N18" i="7"/>
  <c r="N16" i="7"/>
  <c r="N14" i="7"/>
  <c r="N12" i="7"/>
  <c r="N9" i="7"/>
  <c r="N7" i="7"/>
  <c r="B27" i="2"/>
  <c r="B25" i="2"/>
  <c r="B72" i="2"/>
  <c r="B71" i="2"/>
  <c r="B19" i="2"/>
  <c r="B67" i="2"/>
  <c r="B66" i="2"/>
  <c r="B54" i="2"/>
  <c r="B53" i="2"/>
  <c r="B52" i="2"/>
  <c r="B51" i="2"/>
  <c r="B50" i="2"/>
  <c r="B49" i="2"/>
  <c r="B48" i="2"/>
  <c r="B47" i="2"/>
  <c r="B46" i="2"/>
  <c r="B45" i="2"/>
  <c r="B43" i="2"/>
  <c r="B38" i="2"/>
  <c r="B37" i="2"/>
  <c r="B36" i="2"/>
  <c r="B35" i="2"/>
  <c r="B32" i="2"/>
  <c r="B31" i="2"/>
  <c r="B30" i="2"/>
  <c r="B29" i="2"/>
  <c r="B28" i="2"/>
  <c r="B24" i="2"/>
  <c r="B22" i="2"/>
  <c r="B21" i="2"/>
  <c r="B18" i="2"/>
  <c r="N4" i="10" l="1"/>
  <c r="L19" i="10"/>
  <c r="L27" i="9"/>
  <c r="N9" i="11"/>
  <c r="N25" i="11" s="1"/>
  <c r="L25" i="11"/>
  <c r="N13" i="10"/>
  <c r="N12" i="9"/>
  <c r="N27" i="9" s="1"/>
  <c r="L48" i="7"/>
  <c r="N4" i="7"/>
  <c r="N48" i="7" s="1"/>
  <c r="N19" i="10" l="1"/>
  <c r="H10" i="2" s="1"/>
  <c r="D8" i="2"/>
  <c r="F8" i="2"/>
  <c r="D6" i="2"/>
  <c r="F6" i="2"/>
  <c r="F4" i="2"/>
  <c r="D4" i="2"/>
  <c r="H6" i="2"/>
  <c r="D15" i="2"/>
  <c r="D12" i="2" s="1"/>
  <c r="H4" i="2"/>
  <c r="H8" i="2"/>
  <c r="D10" i="2" l="1"/>
  <c r="F10" i="2"/>
  <c r="F12" i="2"/>
  <c r="F13" i="2" s="1"/>
  <c r="D13" i="2"/>
  <c r="H12" i="2"/>
  <c r="H1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<sst xmlns="http://schemas.openxmlformats.org/spreadsheetml/2006/main" count="420" uniqueCount="168">
  <si>
    <t xml:space="preserve">
</t>
  </si>
  <si>
    <t xml:space="preserve">
التقييم الذاتي لمنظمة العمل الدولية، و الشبكة العالمية للأعمال والإعاقة ( GBDN)   
تماشيًا مع المبادئ العشرة لميثاق الشبكة العالمية للأعمال والإعاقة (GBDN) التابعة لمنظمة العمل الدولية، والمبادئ العالمية المعتمدة والمنصوص عليها في اتفاقية الأمم المتحدة لحقوق الأشخاص ذوي الإعاقة، فإن أداة "التقييم الذاتي" لشبكة الأعمال التجارية العالمية تسهم في تمكين الشركات، والمؤسسات المحلية في كل البلدان من القيّام بتحديد الأولويات، وأُطر العمل اللازمة للقيام بأفضل الممارسات التي تعود بالنفع على كل من أصحاب العمل والأشخاص ذوي الإعاقة.
تدعم أداة الإدارة المجانية هذه (التقييم الذاتي)الشركات الأعضاء في الشبكة العالمية للأعمال والإعاقة (GBDN) لكي تضطلع وتقوم بدورهاعلى المستوى الوطني بناءً على التزامها بميثاق الشبكة.
كما يمكن لأي مؤسسة أو منظمة كبرى (متعددة الجنسيات) استخدام الأداة لمقارنة أدائها على أرض الواقع - دولة تلو الأخرى - لتحديد الاتجاه، والمعايير، والموارد التي تحتاجها فرق قيادتها الوطنية من مكتبها الرئيسي لتحقيق وتنفيذ جهودها ومساعيها لتعزيز المساواة، ودمج الأفراد ذوي  الإعاقة باستمرار في جميع أنحاء العالم.
تم تصميم معيار الأداء هذا الذي يتسم بالسرية والتحدي ولكنه قابل للتحقيق بعناية لتلبية احتياجات قادة الأعمال المسؤولين بشكل مباشر عن العمليات المحلية، ويجب أن يستغرق إكماله ما يقرب من ساعتين. تجدر الإشارة إلى أن أداة "التقييم الذاتي" هذه لا تهدف إلى قياس أداء المكاتب الرئيسية للشركات والمؤسسات، (وإنما تستهدف المكاتب الإقليمية، والمحلية).
يمكّن التقييم الذاتي لمنظمة العمل الدولية، و الشبكة العالمية للأعمال والإعاقة ( GBDN)   قادة الأعمال المحليين من:
• تعزيز المساواة، والوصول، والإدماج لكافة ذوي الإعاقة بوصفهم زملاء عمل، أو زملاء عمل محتملين، وعملاء، وأصحاب مصلحة مهمين ومقدّرين.
• إحلال وتضمين ثقافة مؤسسية وعملية شاملة تمنح الأفراد ذوي الإعاقة الثقة والتمكين.
• بوصفهم شركاء، وأعضاء في الشبكة، تمكن أداة التقييم الذاتي قادة الأعمال المحليين من التوعية والتأثير في محيطهم لتحفيز مزيد من الإصلاحات المنهجية التي تعزز الإدماج الاقتصادي والمجتمعي الأوسع للأشخاص ذوي الإعاقة.
بمجرد الانتهاء من التقييم الذاتي ، يحصل المستخدمون على تقرير يشير إلى التقدم المحرز وأولويات التحسين. وسيتم تعيين مستوى الأداء الذي تم قياسه وفق هذه التصنيفات: "أساسي" أو "ممارس" أو "قائد".
يتم قياس الأسئلة لمكافأة الشركات التي نجحت في الحد من مخاطر التمييز على أساس الإعاقة كما هو محدد في المبادئ العالمية لاتفاقية الأمم المتحدة لحقوق الأشخاص ذوي الإعاقة، ومعايير العمل لمنظمة العمل الدولية ، والأداء المحفز وهو مسار سريع لبناء وترسيخ ثقافة عملية ومؤسسية تعزّز الثقة بالأفراد ذوي الإعاقة.
يُطلب من المستخدمين مشاركة نتائجهم السرية وملاحظاتهم طواعية مع الشبكة العالمية للأعمال والإعاقة، بحيث يمكن لهذه المعلومات المحفوظة بسرية أن تسهم في استمرارية التعلم والتحسين لأداة التقييم الذاتي.
</t>
  </si>
  <si>
    <t>إشادة:
تشيد الشبكة العالمية للأعمال والإعاقة (GBDN) ببالغ الامتنان بدور سوزان سكوت باركر، كخبير استراتيجي، ومهندس محتوى لأداة التقييم الذاتي. كما تشيد الشبكة بدور سيمون براون، لتقديمه الدعم الفني الذي يتسّم بالخبرة والبراعة.</t>
  </si>
  <si>
    <r>
      <t xml:space="preserve">الأساسيات: التقدير (الاحترام، والمعاملة اللائقة)، العدالة، المساواة، سهولة الوصول
</t>
    </r>
    <r>
      <rPr>
        <i/>
        <sz val="12"/>
        <color theme="1"/>
        <rFont val="Arial"/>
        <family val="2"/>
      </rPr>
      <t>(لمن يقوم بقراءة هذه الأسئلة بواسطة شاشة عرض، يحتوي هذا القسم على 21 سؤالاً)</t>
    </r>
  </si>
  <si>
    <t>الأساسيات 1</t>
  </si>
  <si>
    <t>الجواب</t>
  </si>
  <si>
    <t>معلومة مفيدة</t>
  </si>
  <si>
    <t>روابط المصادر</t>
  </si>
  <si>
    <t>ملاحظات التقييم الذاتي</t>
  </si>
  <si>
    <t>Base</t>
  </si>
  <si>
    <t>Weight</t>
  </si>
  <si>
    <t>Score</t>
  </si>
  <si>
    <t>هل لديكم – على المستوى الوطني في بلادكم – في الوقت الحالي خطة مكتوبة، أو استراتيجية لإيضاح التزامات ومسؤوليات القيادات المحليّة للأعمال بشأن التمثيل المنصف للأفراد ذوي الإعاقة، وخلق بيئة وثقافة عمل تتضمن وتتقبل دمج جميع ذوي الإعاقة؟</t>
  </si>
  <si>
    <t>لا أعلم</t>
  </si>
  <si>
    <t xml:space="preserve">كل تحول مهم وذا مغزى في قطاع الأعمال يتطلب وجود خطة أو استراتيجية لإيضاح ما يجب عمله لبلوغ الأهداف، والنتائج المنشودة. الأمر ذاته ينطبق على تمكين وتحقيق الممارسة العمليّة المثلى، التي يُطلق عليها "ثقة الإعاقة". </t>
  </si>
  <si>
    <t>رابط المصدر</t>
  </si>
  <si>
    <t>الأساسيات 2</t>
  </si>
  <si>
    <t>هل لديكم – على المستوى الوطني في بلادكم- مسؤول من قادة الأعمال المحليين يتولى مهمة إيصال الممارسة المثلى وأسلوب العمل المسمى بـ "ثقة الإعاقة" لقطاع الأعمال، ومن سيقوم باستخدام هذا التقييم الذاتي لإبلاغ وإيصال التخطيط المطلوب لوضع أولويات العمل؟ سيقوم هذا المسؤول كذلك بتسريع تحقق أي تمثيل منصف للإعاقة قائم حالياً بالفعل، بالإضافة إلى خطط واستراتيجيات الدمج.</t>
  </si>
  <si>
    <t>الدور القيّادي في مجال تحسين وتطوير ظروف وآليات العمل المتعلقة بالإعاقة، لا يختلف عن الدور نفسه في التعامل مع أي أولوية عمل أخرى. يتطلب ذلك القدر نفسه من وضوح الخطوط العريضة للعمل، والمساءلة، وتحقيق النتائج المرتبطة بمؤشرات الأداء الواقعية بدقة، مع تحديات الجدول الزمني.</t>
  </si>
  <si>
    <t>الأساسيات 3</t>
  </si>
  <si>
    <t>هل تقومون بتدريب فريق التوظيّف ومدراءه على كيفية خلق فرص متساوية وعادلة عبر إجراء التعديلات المعقولة وتوفير الملحقات اللازمة لتحقيق ذلك أثناء عملية التوظيّف، بما في ذلك تلك التي تتم عبر الإنترنت؟</t>
  </si>
  <si>
    <t>من الدروس المستفادة التي تعلمناها، أنه يجب أن ننوع طريقة تعاملنا مع الأفراد (بحسب ظروفهم) لنتمكن من معاملتهم بإنصاف. كما أن ذلك يمكننا من إشراك الجميع، وضمان إسهامهم في نجاح العمل. تعمل التحسينات والتعديلات المعقولة التي يتم إحلالها (لصالح فائدة ذوي الإعاقة) على تعزيز الإنتاجية، وضمان مشاركة جميع الموظفين، وتقليل فترات الغياب بداعي المرض. كما أنها السبيل لجعل المعاملة العادلة والمتساوية ممكنة التحقيق للجميع.</t>
  </si>
  <si>
    <t>الأساسيات 4</t>
  </si>
  <si>
    <t>هل ترحبون – بشكل واضح-، وتقومون بدعوة وتمكين المرشحين من ذوي الإعاقة للقيام بطلب أي تعديل وتحسين يلائمهم أو يحتاجون إليه خلال كل مرحلة من مراحل عمليّة التوظيف؟</t>
  </si>
  <si>
    <t>القيام بدعوة المرشحين للوظيفة في وقتٍ مبكر جداً من عملية التوظيف، لاستقصاء واستطلاع احتياجاتهم، يتيح إجراء التحسينات والتعديلات اللازمة لتمكينهم من إتمام مراحل عمليّة التوظيّف بما يظهر إمكاناتهم ويتيح لهم التنافس بإنصاف ومساواة مع الآخرين. في حال عدم التنبه لذلك مبكراً، والتحضير له قبل مرحلة المقابلة الشخصية، تبرز خطورة إمكانية فقدان المرشحين الجيدين لعدم تمكنهم من إظهار ميزاتهم. كما تبرز المخاطرة بإمكانية معاملة المترشحين بشكل غير منصف.</t>
  </si>
  <si>
    <t>الأساسيات 5</t>
  </si>
  <si>
    <t>هل لديكم سياسة صريحة وواضحة تنص على أنه " في حالة لم ينص القانون على خلاف ذلك، لن يطلب من أي مرشح للوظيفة – بما في ذلك الأفراد ذوي الإعاقة – تقديم أي تقارير، أو معلومات حول وضعهم الصحي"؟</t>
  </si>
  <si>
    <t>التقارير الطبية تسهل وتحفز افتراضات غير دقيقة أو واقعية بشأن الحالة الصحية للمترشح للوظيفة. وهذا ما يجعل بعض الأنظمة القضائية تجرم وتمنع مطالبة المرشحين للوظائف (من ذوي الإعاقة) بتقديم أو إجراء فحوصات طبية قبل التوظيّف. وتظهر الأبحاث بأن التاريخ الطبي للفرد ليس مؤشراً دقيقاً لأدائه في عمله مستقبلاً. السلوك البنّاء الذي يجدر اتباعه هو التساؤل بإيجابية حول ما يمكن القيام به بشكل مختلف لتمكين المترشح ذي الإعاقة من أداء عمله؟</t>
  </si>
  <si>
    <t>الأساسيات 6</t>
  </si>
  <si>
    <t>هل لديكم إثبات يؤكد خلو إجراءات التوظيّف لديكم من أي عوائق، ويثبت وجود التحسينات المعقولة التي تمكن المرشحين من ذوي الإعاقة في كل مرحلة من مراحل التوظيّف (على سبيل المثال: التوظيف الإلكتروني، الاختبار والتأكد عبر تقنيات الذكاء الاصطناعي، المقابلات، اختبارات المهارات و / أو الألعاب الاختبارية المستخدمة لقياس قدرات المترشحين للوظيفة).</t>
  </si>
  <si>
    <t>ينصح باستخدام أسلوب التجربة لاكتشاف التحسينات والإجراءات اللازمة لتسهيل وتمكين وصول المرشحين للوظيفة من ذوي الإعاقة، ويمكن تحقيق ذلك بمساعدة مجموعة كبيرة من الأشخاص ذوي الإعاقات المختلفة، حيث يطلب منهم تجربة مراحل عملية التوظيّف الخاصة بالشركة كما لو كانوا مرشحين فعليين. تتيح هذه الطريقة تحديد العوائق التي يواجهها ذوي الإعاقات المماثلة، واختبار مدى كفاءة الإجراءات والتحسينات المعتمدة لدى الشركة لتسهيل وتمكين تجربة المرشحين للوظائف.  من المفيد أيضاً أن يتم الحصول على تعليق وتقييم كافة المرشحين للوظائف بمن فيهم ذوي الإعاقة بشأن تجربة وإجراءات التوظيف.</t>
  </si>
  <si>
    <t>الأساسيات 7</t>
  </si>
  <si>
    <t>هل لديكم نظام يُسهل على الموظف من ذوي الاحتياجات الخاصة طلب أي أدوات يحتاجها لتيسير أداء عمله ومهامه؟</t>
  </si>
  <si>
    <t>التأكد من إلمام الجميع بكيفية طلب التعديلات والتحسينات (الميسرة لأداء عملهم)، ووضع آلية لسرعة توفيرها وإنجازها، وضمان، وصولها بسرعة، وكفاءة. لا بد من الثقة بحاجة فريق العمل الفعّلية لهذه الطلبات، فمن النادر جداً أن يقوم الموظفون بطلب تحسينات وتعديلات لا يحتاجون إليها فعلياً. ولذلك فإن مطالبة الموظفيّن بإثبات طبي (تقرير) لتبرير حاجتهم إلى التحسينات والتعديلات بسبب معاناتهم من الإعاقة قبل توفيرها، يؤدي إلى التأخير في إنجازها وإشاعة أجواء سلبية بافتراض سوء النية في (مصداقية مقدم الطلب).</t>
  </si>
  <si>
    <t>الأساسيات 8</t>
  </si>
  <si>
    <t xml:space="preserve">هل تقومون بتقييم دوريّ للتأكد مما إذا كانت التحسينات والتعديلات المعقولة التي تم إضافتها لصالح المرشحين والموظفين من ذوي الإعاقة تعمل بفعّالية وكفاءة؟ </t>
  </si>
  <si>
    <t>من المفيد سؤال الموظفين بشكل روتيني عن ماهية، وسير الإجراءات التي يتطلبها تقديم طلب لإجراء التعديلات والتحسينات (التي يحتاج إليها ذوي الإعاقة في مكان العمل) وعن الوقت الذي يستغرقه توفيرها، ومدى المرونة في تلبية الطلب، وكيفية الاستمرار في تحسين الخدمة المقدمة لهم؟</t>
  </si>
  <si>
    <t>الأساسيات 9</t>
  </si>
  <si>
    <t>هل تقومون بالتأكد حول ما إذا كان كل تدريب وتأهيل يقدم من خلال شركتكم، أو من خلال جهة خارجية يسهل الوصول إليه من قبل الموظفين من ذوي الإعاقة، ويوفر بفعالية وكفاءة كل التحسينات والتعديلات المنطقية التي يحتاجون إليها خلاله؟</t>
  </si>
  <si>
    <t>اجعل من متطلبات مزودي خدمات التدريب الذين تتعامل معهم، التأكد من إمكانية سهولة الوصول والاستخدام، لا سيّما لمصادر التعلم الإلكترونية، والامتحانات، إضافة إلى تعديل وملائمة طرق التعليم والتدريب المستخدمة لتناسب المستفيدين (من ذوي الإعاقة).</t>
  </si>
  <si>
    <t>الأساسيات 10</t>
  </si>
  <si>
    <t>هل لديكم سياسّة للتأكد من سلامة وأمان المنشأة لجميع الموظفين، تتضمن إشارة واضحة بشأن لموظفين من ذوي الإعاقة؟</t>
  </si>
  <si>
    <t>غالباً ما يرصد ويشير أصحاب العمل إلى أن السياسات العامة تستهدف جميع الموظفيّن. لكن الموظفين ذوي الإعاقة تتم إدارتهم بطريقة مختلفة تبعاً لطبيعة وخصوصية احتياجاتهم التي تفرضها الإعاقة. وقد يتم التغاضي سهواً عن تلك الاحتياجات (بسبب عدم أخذ ذلك بعين الاعتبار في سياسات العمل العامة التي لا تحدد نصاً احتياجات ذوي الإعاقة) مما يتسبب إلى مخاطر غير مقصودة. لذلك من المفيد الإشارة الصريحة والمحددة إلى ذوي الإعاقة (عند صياغة السياسات العامة للعمل) فمن شأن ذلك تذكير الجميع بأن هذه السياسات تنطبق عليهم أيضاً، وتشملهم فعلياً، وبشكل يلبي احتياجاتهم الخاصة بالسلامة والصحة المهنيتين. على سبيل المثال: الخروج في حالات الطوارئ.</t>
  </si>
  <si>
    <t>الأساسيات 11</t>
  </si>
  <si>
    <t>هل لديكم سياسّة تهدف إلى منع حدوث العنف والتحرش، وتتضمن إشارة واضحة بشأن الموظفين من ذوي الإعاقة؟</t>
  </si>
  <si>
    <t>في كثير من الأحيان التي يتعرض فيها ذوو الإعاقة للعنف، والتحرش لا يتم اكتشاف ذلك. النساء ذوات الإعاقة، والأشخاص ذوو الإعاقة الذهنية معرضون بشكل خاص لمثل هذا الإساءة.</t>
  </si>
  <si>
    <t>الأساسيات 12</t>
  </si>
  <si>
    <t>هل يحصل موظفيكم من ذوي الإعاقة على القدر نفسه من المزايا والفوائد، الذ يحصل عليه بقية الموظفين، مثل العلاوات، والتأمين الطبي، وبرامج تحسين وجودة الحياة؟</t>
  </si>
  <si>
    <t xml:space="preserve">من المهم عدم وضع افتراضات مسبقة بشأن كون الموظفين ذوي الإعاقة يتمتعون بالمساواة في الوصول إلى المزايا التي يديرها طرف ثالث، مثل التأمين، مقدمي الرعاية الصحية. ومن الأفضل القيام بالتأكد من ذلك بوضوح.  </t>
  </si>
  <si>
    <t>الأساسيات 13</t>
  </si>
  <si>
    <t>هل يتقاضى موظفيكم من ذوي الإعاقة نفس الراتب الذي يتقاضاه بقية الموظفين الذين يقومون بعمل مماثل؟</t>
  </si>
  <si>
    <t>تدفع الشركات المسؤولة رواتب متساوية للأشخاص ذوي الإعاقة، حتى عندما لا يفرض عليها القانون ذلك. كما أنها تتطلب وتتوقع من مورديها أن يقوموا على الأقل بدفع الحد الأدنى من الأجور الذي يحدده القانون على المستوى الوطني لكافة موظفيهم ومقاوليهم من الباطن.</t>
  </si>
  <si>
    <t>الأساسيات 14</t>
  </si>
  <si>
    <t>هل لديكم برنامج أو إجراءات تمكنكم من مراقبة ومراجعة التعديلات والتحسينات المعقولة التي يتم إدخالها في بيئة العمل لصالح الموظفين ذوي الإعاقة، بمن فيهم ذوي الإعاقة المتغيرة (الذين تتطور حالتهم بمرور الوقت). على سبيل المثال: الإجازات والأذونات المطولة، مع إمكانية العودة للعمل، برنامج العودة للعمل.</t>
  </si>
  <si>
    <t>تقدم هذه العملية دائمًا نتائج أفضل عندما يكون لدى صاحب العمل "ميزانية تعديلات مركزية" بحيث لا يضطر مدراء الأقسام إلى الاقتطاع من ميزانياتهم الخاصة للدفع. من المهم أن يتعاون الموظف ومديره لإيجاد "حلول التعديل" المعقولة التي تعزز الإنتاجية، والرفاهية، والمشاركة الفاعلة للموظف.</t>
  </si>
  <si>
    <t>الأساسيات 15</t>
  </si>
  <si>
    <t xml:space="preserve">هل لديكم سياسّة لضمان استخدام التقنية الرقمية داخل شركتكم بشكل لا يسيء ولا يميّز ضد المرشحين للوظائف أو الموظفين من ذوي الإعاقة، تتضمن الاستخدام الداخلي للشركة مثل: شبكة الاتصال الداخلي، برامج أوفيس، كما تتضمن الاستخدام الخارجي مثل : مواقع الانترنت، منصات التواصل الاجتماعي؟ </t>
  </si>
  <si>
    <t>من الأفضل التركيز على تأثير الإعاقة، أو الحالة الصحية على عمل شخص ما، وليس على وصف أو ملصق (طبي) غير مفيد. اجعل هدفك وغايتك تزويد جميع الموظفين بالأدوات والمرونة التي تمكنهم من المساهمة في العمل بأفضل صورة ممكنة.</t>
  </si>
  <si>
    <t>الأساسيات 16</t>
  </si>
  <si>
    <t>هل لديكم – على المستوى الوطني- مسؤول مختص بضمان خلو مشتريات واستخدامات التكنولوجيا الرقمية، مثل مواقع الانترنت، والهواتف المحمولة، والأدوات والمنصات الرقمية من كل ما ينطوي على ضرر أو تمييز ضد المرشحين للوظائف، أو الموظفين من ذوي الإعاقة؟</t>
  </si>
  <si>
    <t>تفقد العمليّات والإجراءات الإلكترونية الأساسية، مثل: خلو كل مرحلة من مراحل التوظيّف عبر الأنترنت من العوائق، بما في ذلك – على سبيل المثال، لا الحصر – الموقع الإلكتروني، وقنوات التواصل المهمة. وتذكّر أهمية اختبارات التجربة (لاستكشاف خلو هذه العمليات والقنوات من العوائق).</t>
  </si>
  <si>
    <t>الأساسيات 17</t>
  </si>
  <si>
    <t>هل لديكم – على المستوى الوطني في بلادكم - مسؤول مختص بضمان خلو مشتريات واستخدامات التكنولوجيا الرقمية، مثل مواقع الانترنت، والهواتف المحمولة، والأدوات والمنصات الرقمية من كل ما يحتوي على ضرر أو تمييز ضد المرشحين للوظائف، أو الموظفين من ذوي الإعاقة؟</t>
  </si>
  <si>
    <t xml:space="preserve">ستقع على عاتق هذا المسؤول القيادي مهمة إنشاء وصياغة السياسات، وأطر العمل المطلوبة للتطوير، وإحراز التقدم في هذه الأعمال. </t>
  </si>
  <si>
    <t>الأساسيات 18</t>
  </si>
  <si>
    <t xml:space="preserve">هل لديكم التزام مكتوب وموثق بشأن تحقيق وتلبية المتطلبات الإرشادية لاتحاد شبكة الويب العالمية (W3C) بشأن تمكين الوصول الرقمي؟ </t>
  </si>
  <si>
    <t>للتذكير: تأكد دائماً من إمكانية الوصول السهل إلى جميع مواقع شبكة الإنترنت الرئيسية الخاصة بك، بما في ذلك تلك التي يستخدمها المترشحين للوظائف، والزملاء (فريق العمل)، والعملاء. من الضروري، القيام بإجراء اختبارات تجربة المستخدم لكافة مواقعك بشكل روتيني ودوري للتأكد من كونها متاحة وسهلة الوصول للمستخدمين مع مرور الوقت.</t>
  </si>
  <si>
    <t>الأساسيات 19</t>
  </si>
  <si>
    <t>هل لديكم سياسات شراء للسلع، والخدمات، والمرافق تهدف إلى ضمان تمكين سهولة الوصول والاستخدام قدر الإمكان من قبل الأفراد ذوي الإعاقة؟</t>
  </si>
  <si>
    <t>يمتلك الموردون، ومزودو الخدمات بشكل خاص، موردي تكنولوجيا المعلومات، وإدارة المرافق والمنشآت، والتوظيف، والتدريب، والتطوير والأبحاث التسويقية والاتصالات تأثيراً مباشراً على إمكانية الوصول إليك، وعلى مدى كفاءة تقديم التعديلات والتحسينات اللازمة لتسهيل وتمكين وصول المرشحين للوظائف، والزملاء (فريق العمل)، والعملاء. لذلك هناك حاجة ملحة لتحديد معايير الأداء اللازم، ومستوى الخدمة المرضي الذي يقدمه هؤلاء الموردون في العقود والاتفاقيات المبرمة معهم.</t>
  </si>
  <si>
    <t>الأساسيات 20</t>
  </si>
  <si>
    <t>هل لديكم – على المستوى الوطني – سياسة مطبّقة لقوانين البناء المحلية تهدف إلى تحقيق مستوى "الوصول" الذي حدده معيار ISO 21542 ؟</t>
  </si>
  <si>
    <t>يندر أن توفر قوانين البناء الوطنية (كود البناء الوطني) مستوىً من إمكانية سهولة الوصول وسهولة الاستخدام والاستفادة من البيئة المبنية يفيد ويلبي حاجات الأعمال وذوي الإعاقة في الوقت نفسه. لهذا فإن معيار ISO ، في العديد من البلدان ، يمكن أن يكون بمثابة دليل أفضل لتوفير بيئة شاملة يمكن الوصول إليها حقاً. من المفيد أن تطلب من أفراد يعانون من مجموعة واسعة من الإعاقات تقييم إمكانية الوصول وسهولة الاستخدام في بيئتك المبنية بشكل روتيني.</t>
  </si>
  <si>
    <t>الأساسيات 21</t>
  </si>
  <si>
    <t>هل لديكم – على المستوى الوطني، في بلادكم - مسؤول تقع على عاتقه مهمة التأكد من بناء بيئات تسهل الوصول، وتمكن الاستفادة من كافة الخدمات الموجودة فيها لفئة واسعة من الأفراد ذوي الإعاقة؟</t>
  </si>
  <si>
    <t>من المفيد القيام بدعوة فئة واسعة من ذوي الإعاقات المختلفة للقيام بقصد المباني والمواقع الخاصة بشركتكم، والتنقل عبرها لتقديم نصائحهم وإرشادتهم لك بشأن التحسينات العمليّة المطلوبة. للتذكير: المباني والمواقع يجب أن تكون خالية من عوائق الوصول السهل. في الوقت نفسه، قابلية الاستخدام الدائم للمباني والمواقع تعني أيضاً الحاجة إلى بناء بيئة تلبي احتياجات المستخدمين (المستجدة على الدوام)، مثل: تغيير الإضاءة، أو نقل موقف سيّارة لزميل أصيب بإعاقة، أو إعادة ترتيب مكتب.</t>
  </si>
  <si>
    <t>Average</t>
  </si>
  <si>
    <t>نشر الوعي بثقافة "الثقة بالإعاقة" وممارساتها المثلى.
(لمن يقوم بقراءة هذه الأسئلة بواسطة شاشة عرض، يحتوي هذا القسم على 10 أسئلة)</t>
  </si>
  <si>
    <t>الثقافة 1</t>
  </si>
  <si>
    <t xml:space="preserve">هل تقومون – بشكل روتيني ودوري- بتشجيع وتمكين ذوي الإعاقة للتقدم بطلبات التوظيف لكل المناصب والأماكن الوظيفية الشاغرة لديكم، والمعلن عنها؟	</t>
  </si>
  <si>
    <t>الثقافة 2</t>
  </si>
  <si>
    <t>هل تقوم شركتكم بالدعم الفاعل لشبكة توظيّف محلية / مجموعة موارد بشرية محلية مخصصة لذوي الإعاقة، أو أكثر من شبكة / مجموعة؟</t>
  </si>
  <si>
    <t>شبكات /مجموعات (توظيّف ذوي الإعاقة) قد تكون مفيدة جداً، لكونها تتيح للموظفيّن ذوي الإعاقة، وشركائهم في العمل التعلم، والاستفادة من خبرات بعضهم البعض، والتعاون من أجل تحقيق المنفعة المتبادلة.</t>
  </si>
  <si>
    <t>الثقافة 3</t>
  </si>
  <si>
    <t>هل تقومون – بشكل روتيني ودوري- بالقيام بحملات لزيادة الوعي تستهدف المدراء، والموظفين لإظهار وإبراز مساواة ذوي الإعاقة، والقيم، والحقوق الإنسانية، والممارسات العملية المثلى كضرورة أخلاقية واقتصادية؟ إضافة إلى محاولة كسر، وتحدي الصورة النمطية والوصمة الاجتماعية (التي تعيق وتمنع دمج ذوي الإعاقة)؟</t>
  </si>
  <si>
    <t xml:space="preserve">  يجب الحرص دائماً على إشراك الأشخاص الذين لديهم تجربة شخصية مع الإعاقة. والتأكد بشكلٍ دائم من جدوى حملات زيادة الوعي التي يتم تنفيذها، ومن كونها تثمر، وتؤثر مباشرةً في إحداث فعل واقعي يدفع لتطوير بيئة العمل، على سبيل المثال: عرض فرص تدريبية للطلاب من ذوي الإعاقة.</t>
  </si>
  <si>
    <t>الثقافة 4</t>
  </si>
  <si>
    <t>هل تقومون بتشجيع وتمكين الجميع في العمل للتعلم مباشرةً من ذوي الإعاقة، بما في ذلك فئة واحدة على الأقل من الفئات التالية: الزملاء، المرشحين للوظائف (الزملاء المحتملين)، منظمات وجمعيات ذوي الإعاقة، المستشارين والخبراء، الذين لديهم تجارب واقعية معاشّة مع عملاء من ذوي الإعاقة؟</t>
  </si>
  <si>
    <t>البدء بالتساؤل: "ما الذي سيحدث عندما.. "
ما الذي سيحدث عندما تتقدم بطلب للالتحاق بوظيفة؟ ما الذي سيحدث عندما تحتاج إلى تحسين أو تعديل في مكان العمل؟ ما الذي سيحدث عندما تحاول أن تقوم بالشراء أو التسوق لدينا؟ مثل هذه التساؤلات، والمناقشات مع ذوي الإعاقة ضرورية، وأساسية جداً إذا كنتم ترغبون بتحقيق وإحراز المساواة لذوي الإعاقة، واعتماد الممارسة المثلى التي نطلق عليها "الثقة بالإعاقة".</t>
  </si>
  <si>
    <t>الثقافة 5</t>
  </si>
  <si>
    <t>إذا كانت شركتكم أو مؤسستكم تقوم – بشكل روتيني ودوري – بالتشاور مع ذوي المصلحة من خارج الشركة، فهل هذه المشاورات تشمل منظمات (جمعيات) ذوي الإعاقة؟</t>
  </si>
  <si>
    <t>لدى معظم الدول "مظلة" وطنية ممثلة بمنظمات للأفراد ذوي الإعاقة ترتبط بتعاون وثيق مع التحالف الدولي للإعاقة على المستوى العالمي. من الأفضل القيام بالحصول على معلومات الاتصال (الخاصة بهذه المنظمات). عدد من موظفيك قد تكون لديهم إعاقة، ولديهم معرفة واطلاع بالمصادر المحلية (الجمعيات والمنظمات) أو قد يكون لديهم شخص من ذوي الإعاقة في دوائرهم الاجتماعية المباشرة من العائلة، أو الأصدقاء. منظمات الإعاقة غير الربحية، والحكومية الرسمية قد تكون قادرة أيضاُ على تعريفك وتزويدك بالمعلومات حول منظمات ذات صلة بمنظمات ذوي الإعاقة.</t>
  </si>
  <si>
    <t>الثقافة 6</t>
  </si>
  <si>
    <t>هل تقومون - بشكل روتيني ودوري- بتقديم فرص للتطوير، مثل: اكتساب الخبرة على رأس العمل، والتدريب المهني، والتدريب أثناء العمل، والتدريب الداخلي، وتقديم التوجيه للأشخاص ذوي الإعاقة؟</t>
  </si>
  <si>
    <t>جلب ووضع ذوي الإعاقة في مسارات المواهب الخاصة بعملكم (عن طريق إتاحة أنواع، وأساليب، وبرامج مختلفة للتطوير) هو ما يمكنكم من بناء "الثقة بالإعاقة" في إطار استثماركم في القدرات البشرية.</t>
  </si>
  <si>
    <t>الثقافة 7</t>
  </si>
  <si>
    <t xml:space="preserve">هل قمتم بمحاولة لتوظيف نساء من ذوي الإعاقة و/ أو شاركتم في برامج لتعزيز تمكينهن ودعمهن اقتصادياً؟ </t>
  </si>
  <si>
    <t>للتذكير: امرأة من كل خمسة نساء في العالم لديها إعاقة. قوموا بتذكير شركاءكم المعتادين للتدريب، والتوظيّف بأنكم تطمحون إلى تكافؤ الفرص على مستوى الجندر (تحقيق مبدأ الفرصة المتساوية للذكور، والإناث) من خلال قيامكم بتوظيف ذوي الإعاقة وتطوير مسارهم الوظيفي.</t>
  </si>
  <si>
    <t>الثقافة 8</t>
  </si>
  <si>
    <t>هل تقوم شركتكم / (مؤسستكم) بالتعاون مع معاهد ومراكز التدريب، على سبيل المثال: الجامعات، ومراكز التدريب المهني؟ قد تكون مثل هذه الجهات مصدراً جيداً لإيجاد وتوفير المرشحين من ذوي الإعاقة سواءً لملء الشواغر الوظيّفية، أو فرص التطوير المهني، أو كليهما معاً.</t>
  </si>
  <si>
    <t xml:space="preserve">من المفيد أن تضع الشركة في اعتبارها إبرام الشراكات، والتعاون مع مزودي خدمات التدريب المعتادين لمساعدتهم، وتمكينهم من خدمة ذوي الإعاقة، وجلب المتدربين والطلبة منهم لمسارات المواهب في الشركة كمتدربين، ومرشدين وباحثين عن الخبرة المهنية والعمليّة. مع تقديم الممارسات المثلى لإجراء المقابلات الشخصية، والتي تبني الثقة بين كل من مدراء التوظيّف، والمرشحين للوظائف والفرص من ذوي الإعاقة في الوقت نفس. </t>
  </si>
  <si>
    <t>الثقافة 9</t>
  </si>
  <si>
    <t>إذا كنتم تقومون بمراقبة وتقييم نشاط، ومدى انخراط الموظف في العمل، فهل تطلبون من زملائهم إخباركم عما إذا كانوا يعانون من إعاقة ما عند ملء الاستبيان؟ وهل تقومون بمقارنة خبرتهم ومستويات نشاطهم وانخراطهم في العمل مع نظرائهم من غير ذوي الإعاقة؟</t>
  </si>
  <si>
    <t>يرغب العديد من أصحاب العمل في فهم القوى العاملة لديهم بشكل أفضل، ويطلبون من الموظفين الذين يشاركون في الاستبيانات واستطلاعات الرأي التطوع، ونشدد على "المتطوعين" (إشارة إلى أنه من الأفضل القيام بطلب المشاركة في الاستبيانات بشكل اختياري وتطوعي في حال رغبوا بالمشاركة).
(لاستخلاص أفضل النتائج بهذه الطريقة:) اطلب من المتطوعين استكمال المعلومات والإجابات بثقة تامة، وبغض النظر عن جنسهم، وعرقهم، وأي خصائص أخرى. ثم اطرح عدداً متزايداً من الأسئلة مثل: "هل تعرف نفسك بأنك شخص لديه إعاقة؟" ثم تعلم من كيفية مقارنة إجاباتهم عن هذا السؤال بإجابات نظرائهم من غير ذوي الإعاقة. من الضروري إيصال قصدك – من الاستبيان- بوضوح (على سبيل المثال، استخدم عبارات مثل: لفهم تأثير الإعاقة على الشركة بشكل أفضل؛ لتحسين أداء الإعاقة وإمكانية الوصول لديك. بعدها تصرف على ضوء ما تتعلمه (من هذه الاستطلاعات) بشكل واضح ومرئي.</t>
  </si>
  <si>
    <t>الثقافة 10</t>
  </si>
  <si>
    <t xml:space="preserve">  هل تراقبون عدد الموظفين الذين يعرفون أنفسهم – بشكل ذاتي- بأنهم من ذوي الإعاقة؟ على سبيل المثال: من خلال استفتاءات الموظفين المجهولة المصدر (التي لا يصرح فيها الموظف عن هويته ومعلوماته الشخصية، ويكتفي بالإجابة على الأسئلة حفاظاً على سرية هويته). </t>
  </si>
  <si>
    <t>إذا كنت ملزماً (القصد هو إلزام خارجي سواءً على سبيل المثال: امتثالاً للأنظمة والقوانين) بتحقيق نسبة معينة من الوظائف لصالح ذوي الإعاقة، فتذكر أن عدد الموظفين المؤهلين للحصول على نسبة تمثيل إلزامية لا يعد مقياساً دقيقاً لعدد ذوي الإعاقة الذين تقوم بتوظيفهم، أو أولئك الذين يمكن أن تقوم بتوظيفهم فعلياً مستقبلاً. ارجع دائمًا إلى التعريف الأوسع نطاقا لاتفاقية الأمم المتحدة لحقوق الأشخاص ذوي الإعاقة للإعاقة. وتذكر أن العديد من الأشخاص ذوي الإعاقة لا يعتقدون أنهم يعانون من إعاقة، أو قد يترددون في وصف أنفسهم بأنهم "ذوي إعاقة" بسبب الوصمة الاجتماعية التي تشعرهم بالعار، والافتراضات غير الدقيقة فيما يتعلق بـ "الإعاقة"، مما يحد من فرص حياة الكثيرين. ومع ذلك، يقوم بعض أصحاب العمل بالمراقبة والرصد، ويهدفون إلى إظهار أنه يمكن الوثوق بهم لمشاركة المعلومات الشخصية السرية. ويستغرق بناء مثل هذه الثقة وقتاً.</t>
  </si>
  <si>
    <t>تمكين سهولة الوصول اللائق والمتساوي لكافة العملاء.
(لمن يقوم بقراءة هذه الأسئلة بواسطة شاشة عرض، يحتوي هذا القسم على 9 أسئلة)</t>
  </si>
  <si>
    <t>العميل 1</t>
  </si>
  <si>
    <t>هل تضمن سياسة خدمة العملاء لديك سهولة الوصول المتساوِ لعملائك من ذوي الإعاقة، لا سيّما عبر القنوات الإلكترونية، والهاتفية، ونقاط البيع؟</t>
  </si>
  <si>
    <t>تذكّر بأن النظام والخدمات التي تلبي احتياجات ذوي الإعاقة بشكل جيد، ستلبي احتياجات الجميع بشكل أفضل.</t>
  </si>
  <si>
    <t>العميل 2</t>
  </si>
  <si>
    <t>هل لديكم – على المستوى الوطني- مسؤول قيادي تقع على عاتقه مسؤولية التأكد من تلبية احتياجات وتطلعات ذوي الإعاقة كعملاء مقدرين من خلال الخدمات الرقمية، والهاتفية، ومن خلال نقاط وقنوات البيع؟</t>
  </si>
  <si>
    <t>ما تبلغ نسبته 15 إلى 20 بالمائة من العملاء في كل بلد ستكون لديهم إعاقةُ ما، بما في ذلك العملاء الذي لا يصنفون أنفسهم كأشخاص يعانون من إعاقة. العديد من كبار السن - على سبيل المثال - لا يصفون أنفسهم بأنهم "يعانون من إعاقة" ومع ذلك فإن واحد من كل ثلاثة عملاء من الفئة العمرية من 50 وحتى 64 عاماً سيصابون بإعاقة. تذكر بأن إزاحة العوائق، وإتاحة الوسائل التي تسهل الوصول تحسن تجربة الجميع.</t>
  </si>
  <si>
    <t>العميل 3</t>
  </si>
  <si>
    <t>هل تقومون بتدريب زملائكم في قسم خدمة العملاء بكيفية الترحيب بالعملاء من ذوي الإعاقة وخدمتهم؟</t>
  </si>
  <si>
    <t>العميل 4</t>
  </si>
  <si>
    <t xml:space="preserve">هل تقومون بشكل دوري بالاتصال الإعلامي (الترويج) للتعريف بطبيعة وتوفر منتجاتكم وخدماتكم لجميع العملاء المحتملين؟ </t>
  </si>
  <si>
    <t>يمكن مضاعفة عوائد الترويج من خلال الاستثمار في إيضاح مدى سهولة الوصول وتوفر الخدمات والمنتجات (لذوي الإعاقة)، وهو ما يعكس ويوصل رسالة واضحة بمدى تقديركم وحرصكم على خدمة عملائكم. تذكر أن العديد من عملائك (لديهم) أو سيكون لديهم فرد في العائلة، أو صديق مقرب لديه إعاقة. كما أن العديد من العملاء سيكون لديهم إعاقة ما مع الوقت.</t>
  </si>
  <si>
    <t>العميل 5</t>
  </si>
  <si>
    <t xml:space="preserve">هل تعكس استطلاعات الرأي الخاصة برضا العملاء عن الخدمة (في شركتكم) آراء، وتجارب العملاء من ذوي الاحتياجات الخاصة، وشرائح العملاء الخاصة؟ </t>
  </si>
  <si>
    <t xml:space="preserve">الأبحاث التسويقية يجب أن تغطي وتشمل الاحتياجات الخاصة، والخبرات، والتطلعات التي لدى المستهلكين من كبار السن، وذوي الإعاقة. إذا كنت ترغبون حقاً بتقديم مجموعة مكتملة، وذات فائدة، وجذّابة من المنتجات والخدمات، فمن الضروري أن يشمل التعلم والبحث فئات كبار السن، وذوي الإعاقة الذين ابتعدوا عن استخدام خدماتكم أو منتجاتكم لأنهم وجدوها غير ممكنة الاستخدام/ الوصول، أو غير مناسبة، أو مصممة بشكل لا يفيدهم. </t>
  </si>
  <si>
    <t>العميل 6</t>
  </si>
  <si>
    <t>هل تقومون بتوسيع إمكانية سهولة الوصول لكل عملائكم عبر توفير مجموعة مختلفة ومتنوعة من قنوات الاتصال، التي يمكن أن تشمل: مراكز التواصل، منصات التواصل الاجتماعي، البريد الإلكتروني، المحادثات النصية المباشرة، خدمة الرسائل الفورية، الرسائل النصية، الاتصال عبر الفيديو، الاتصالات الهاتفية، والمنشورات؟</t>
  </si>
  <si>
    <t>العميل 7</t>
  </si>
  <si>
    <t>هل تتعاملون بشكل مباشر مع فئة واسعة من العملاء، والخبراء ذوي الإعاقة – على سبيل المثال- عبر شبكات التوظيّف أو المنظمات المخصصة لذوي الإعاقة، وذلك للتأكد من كون منتجاتكم وخدماتكم مصمّمة بشكلٍ يشملهم؟</t>
  </si>
  <si>
    <t>العميل 8</t>
  </si>
  <si>
    <t>هل لديكم معيار واضح لتحديد وضمان ما إذا كانت بيئة العمل لديكم الواقعية، والافتراضية: من خلال الهاتف، شبكة الإنترنت، المطبوعات، محتوى وسائل التواصل الاجتماعي هي بالكامل سهلة الوصول والاستخدام للعملاء ذوي الاحتياجات الخاصة؟</t>
  </si>
  <si>
    <t>العميل 9</t>
  </si>
  <si>
    <t xml:space="preserve">هل هناك عدد كافٍ من الأشخاص ذوي الإعاقة ممثلين بشكل إيجابي وصحيح في واجهتكم الإعلامية، وفي الإعلانات، واستراتيجيات التسويق؟ </t>
  </si>
  <si>
    <t>فريق عملكم المختص بالتسويق والإعلان يجب أن يشرك أشخاصاً من ذوي الإعاقة كمستهلكين/ عملاء، ومستشارين، وذوي مصلحة رئيسين، وذلك للتأكد من صحة ودقة التمثيل الذي يعكس التنوع للسوق والقطاع الذي تعملون به.</t>
  </si>
  <si>
    <t>الشراكات، والتقارير (تقارير المتابعة الدوريّة)
(لمن يقوم بقراءة هذه الأسئلة بواسطة شاشة عرض، يحتوي هذا القسم على 7 أسئلة)</t>
  </si>
  <si>
    <t>`</t>
  </si>
  <si>
    <t>هل تقومون بتوثيق وتسجيل التزاماتكم بتمكين ومساواة ذوي الإعاقة في بيئتكم العمليّة والاجتماعية، ومن خلال الحوكمة، و / أو برامج المسؤولية الاجتماعية، والاستراتيجيات؟</t>
  </si>
  <si>
    <t>الاستثمارات التي تتيح وتخلق المزيد من الوظائف التي تتسم بقدرٍ أعلى من سهولة الوصول والتمكين الوظيفي الفعّال للمواهب من ذوي الإعاقة، هي في الوقت نفسه تحرز تقدماً وفائدة على المستوى البيئي والاجتماعي. من متطلبات التنمية المستدامة، إدماج 1.3 مليار فرد من ذوي الإعاقة، باعتبار ذلك أحد الضرورات الأساسية لحقوق الإنسان، والتنمية الاقتصادية. لذا لا بد من توسيع نطاق وتأثير كل استثمار في مجال الحوكمة البيئية، والاجتماعية والمؤسسية عبر الحرص الشديد على إشراك ذوي الإعاقة فعلياً، وتلبية احتياجاتهم وتطلعاتهم الخاصة بشكلٍ بناء وهادف.</t>
  </si>
  <si>
    <t>الشراكات 2</t>
  </si>
  <si>
    <t>هل تقومون بالاتصال الإعلامي ومشاركة جهودكم في مجال تعزيز وتمكين دمج ومساواة ذوي الإعاقة في شركتكم من خلال إعداد تقارير الحوكمة لمعايير ومبادئ التنمية المستدامة، والحوكمة، و/أو تقارير برامج المسؤولية الاجتماعية الخاصة بشركتكم؟</t>
  </si>
  <si>
    <t>الشراكات 3</t>
  </si>
  <si>
    <t xml:space="preserve">هل تقومون بالاستثمار في برامج التوظيف المحليّة في سوق العمل، والتي تهدف إلى تمكين ذوي الإعاقة من اكتساب المهارات العملية، والخبرات المطلوبة في سوق العمل المحلي؟ هذه البرامج يمكن أن تقام بواسطة شركتكم أو منظمتكم مباشرةَ، أو عبر شركائكم.  </t>
  </si>
  <si>
    <t>شبكات الأعمال الوطنية، وشبكات دعم الإعاقة تسهيل وتحقيق شراكات تمكن أصحاب العمل من استخدام نفوذهم (الإيجابي) وتأثيرهم الجماعي لتمكين ذوي الإعاقة من اكتساب المهارات والخبرات والشهادات التي يضعها أصحاب العمل في السوق المحلي كمتطلب لحصولهم على الوظيفة. وهذا يسهل إلحاق ذوي الإعاقة بالوظائف والأعمال، إذا غالباً ما يتم تجاهل مواهبهم، وتقل فرصهم الوظيفية (بسبب عدم حصولهم على فرص تدريبية لتنمية واكتساب هذه المهارات والخبرات).</t>
  </si>
  <si>
    <t>الشراكات 4</t>
  </si>
  <si>
    <t xml:space="preserve">هل تقومون – بشكل روتيني ودائم – بتشجيع وتمكين  رواد الأعمال من ذوي الإعاقة للعمل ضمن سلسلة إمداد العامل الخاصة بكم كموردين، ومتعاونين؟ </t>
  </si>
  <si>
    <t xml:space="preserve">من خلال التركيز على فئة واسعة من الإعاقات (عبر التعامل مع / وإشراك من يعانون من أنواع مختلفة وواسعة من الإعاقات المختلفة)، يمكنكم اختبار وتقييم إجراءات وعمليات الشراء والتوريد في شركتكم للتأكد من كونها سهلة الوصول ومتاحة في كل خطوة ومرحلة من مراحلها لذوي الإعاقة كمتعاونين، وموردي خدمات، ورواد أعمال. 	</t>
  </si>
  <si>
    <t>الشراكات 5</t>
  </si>
  <si>
    <t>هل تقدمون الدعم لمورديكم لتحسين ممارساتهم العمليّة في مجال دمج ومساواة ذوي الإعاقة؟</t>
  </si>
  <si>
    <t xml:space="preserve">يمكن البدء ببناء "الثقة بالإعاقة" عبر مورديكم الذين لديهم تأثير مباشر على قدرتكم وقابليتكم لتقديم أفضل الممارسات. على سبيل المثال: المنشآت والممتلكات، وإدارة المرافق والتسهيلات، تكنولوجيا المعلومات، التوظيف، والموارد البشرية، الأبحاث التسويقية، التعلم والتطوير، تطوير المنتجات الجديدة، الاتصال. كل هذه (القطاعات والخدمات) تلعب دوراً مهماً للغاية في تحقيق وإحراز هدفكم المتمثل في إزالة العوائق أمام كافة المجموعات والفئات التي لديها متطلبات خاصة لسهولة وتمكين الوصول، عبر إجراء التعديلات والتحسينات المعقولة لصالح الأفراد، الأمر الذي يجعل تحقيق المساواة لذوي الإعاقة أمراً ممكناً. </t>
  </si>
  <si>
    <t>الشراكات 6</t>
  </si>
  <si>
    <t>هل تنتمي شركتكم إلى الشبكة الوطنية للأعمال والإعاقة؟</t>
  </si>
  <si>
    <t>تمكّن شبكات الأعمال الوطنية وشبكات الإعاقة الأعضاء من تقديم أفضل الممارسات المؤسسية التي يطلق عليها "ثقة الإعاقة". بإمكان هذه الشبكات توفير موارد عملية ذات صلة بالأعمال من خلال شراكتها مع قادة مجتمع الإعاقة. من جانبٍ آخر، فإنه من الأكثر فعاليّة وجدوىَ اقتصادية للشركات من حيث التكلفة، الاشتراك بشكلٍ جماعي في تمويل موارد الخبير المشترك (الشبكة) من أن تقوم كل شركة أو مؤسسة بالقيام بدورها في بناء القدرات في هذا الجانب بمفردها. ولذلك من الأفضل التفكير بدعوة قادة الأعمال المحليين المؤثرين لإنشاء مثل هذه الشبكة إذا لم تكن موجودة بالفعل لديكم على المستوى الوطني. لقدرات هذا بمعزل عن غيرها. يمكن مراجعة شبكة منظمة العمل الدولية العالمية للأعمال والإعاقة لمزيد من المعلومات، حيث ينخرط في عضويتها أكثر من 30 جهة ممثلة من هذه الشبكات الوطنية.</t>
  </si>
  <si>
    <t>الشراكات 7</t>
  </si>
  <si>
    <t>هل تقومون – بشكل روتيني ودوري- بالاتصال المؤسسي بهدف إعلام شركائكم، وذوي المصلحة داخل وخارج الشركة بمبادراتكم للدمج والمساواة؟ على سبيل المثال: الموردين: المنظمات غير الربحية، منظمات وجمعيات ذوي الإعاقة، صانعي السياسات العامة، جمعيات واتحادات أصحاب العمل، عامّة الجمهور، عن طريق منصات التواصل الاجتماعي، ورسائل النشرات الإعلامية الدورية، والمطبوعات، والتسويق، أو عبر أي وسائل أخرى.</t>
  </si>
  <si>
    <t xml:space="preserve">عندما يقوم قادة الأعمال الأكثر احتراماً وتأثيراً بنقل التزامهم الحقيقي، والاستثمار فيه، لتمكين مساهمة الجميع في نجاح الأعمال والنمو الاقتصادي. فإن الجميع يربح، بما في ذلك الفئات الأقل تمثيلاً (مثل ذوي الإعاقة) تمكن هذه الاتصالات أيضاً من تحدي و (زحزحة) الصور النمطية غير البناءة، التي تعيق التقدم تجاه الأعمال التجارية، وتجاه ذوي الإعاقة.				</t>
  </si>
  <si>
    <t xml:space="preserve">النتائج </t>
  </si>
  <si>
    <t>مبتدئ</t>
  </si>
  <si>
    <t>ممارس</t>
  </si>
  <si>
    <t>قائد</t>
  </si>
  <si>
    <t>الأساسيات: التقدير (الاحترام، والمعاملة اللائقة)، العدالة، المساواة، سهولة الوصول*</t>
  </si>
  <si>
    <t>نشر الوعي بثقافة "الثقة بالإعاقة" وممارساتها المثلى*</t>
  </si>
  <si>
    <t>تمكين سهولة الوصول اللائق والمتساوي للعملاء ذوي الإعاقة</t>
  </si>
  <si>
    <t>الشراكات، والتقارير (تقارير المتابعة الدوريّة)</t>
  </si>
  <si>
    <t>التصنيف والتقييم العام*</t>
  </si>
  <si>
    <t>قائمة المخاطر الجسيمة (المهمة) :</t>
  </si>
  <si>
    <t xml:space="preserve">* ملاحظة: الإجابة بـ "لا" أو "لا أعلم" حول السؤال السابق، بالإضافة إلى كونها علامة خطر، فهي أيضاً تعني بأن المنظمة لا تستطيع متابعة إحراز تقدم أعلى من المستوى الأساسي (البدائي) في المعيار والتقييم العام. </t>
  </si>
  <si>
    <t>نعم</t>
  </si>
  <si>
    <t>Yes</t>
  </si>
  <si>
    <t>لا</t>
  </si>
  <si>
    <t>No</t>
  </si>
  <si>
    <t>Don't Know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</si>
</sst>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_-* #,##0_-;\-* #,##0_-;_-* &quot;-&quot;??_-;_-@_-"/>
  </numFmts>
  <fonts count="15" x14ac:knownFonts="1">
    <font>
      <sz val="11"/>
      <color theme="1"/>
      <name val="Calibri"/>
      <family val="2"/>
      <scheme val="minor"/>
    </font>
    <font>
      <sz val="11"/>
      <color theme="1"/>
      <name val="Calibri"/>
      <family val="2"/>
      <scheme val="minor"/>
    </font>
    <font>
      <b/>
      <sz val="12"/>
      <color theme="1"/>
      <name val="Arial"/>
      <family val="2"/>
    </font>
    <font>
      <sz val="12"/>
      <color theme="1"/>
      <name val="Arial"/>
      <family val="2"/>
    </font>
    <font>
      <sz val="14"/>
      <color theme="1"/>
      <name val="Arial"/>
      <family val="2"/>
    </font>
    <font>
      <b/>
      <sz val="14"/>
      <color theme="1"/>
      <name val="Arial"/>
      <family val="2"/>
    </font>
    <font>
      <b/>
      <u/>
      <sz val="14"/>
      <color theme="1"/>
      <name val="Arial"/>
      <family val="2"/>
    </font>
    <font>
      <sz val="12"/>
      <color rgb="FFFF0000"/>
      <name val="Arial"/>
      <family val="2"/>
    </font>
    <font>
      <u/>
      <sz val="14"/>
      <color theme="1"/>
      <name val="Arial"/>
      <family val="2"/>
    </font>
    <font>
      <i/>
      <sz val="12"/>
      <color rgb="FFFF0000"/>
      <name val="Arial"/>
      <family val="2"/>
    </font>
    <font>
      <i/>
      <sz val="12"/>
      <color theme="1"/>
      <name val="Arial"/>
      <family val="2"/>
    </font>
    <font>
      <b/>
      <u/>
      <sz val="12"/>
      <color theme="1"/>
      <name val="Arial"/>
      <family val="2"/>
    </font>
    <font>
      <u/>
      <sz val="11"/>
      <color theme="10"/>
      <name val="Calibri"/>
      <family val="2"/>
      <scheme val="minor"/>
    </font>
    <font>
      <u/>
      <sz val="12"/>
      <color theme="1"/>
      <name val="Arial"/>
      <family val="2"/>
    </font>
    <font>
      <sz val="12"/>
      <name val="Arial"/>
      <family val="2"/>
    </font>
  </fonts>
  <fills count="4">
    <fill>
      <patternFill patternType="none"/>
    </fill>
    <fill>
      <patternFill patternType="gray125"/>
    </fill>
    <fill>
      <patternFill patternType="solid">
        <fgColor theme="0" tint="-4.9989318521683403E-2"/>
        <bgColor indexed="64"/>
      </patternFill>
    </fill>
    <fill>
      <patternFill patternType="solid">
        <fgColor theme="0"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s>
  <cellStyleXfs count="4">
    <xf numFmtId="0" fontId="0" fillId="0" borderId="0"/>
    <xf numFmtId="9"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cellStyleXfs>
  <cellXfs count="79">
    <xf numFmtId="0" fontId="0" fillId="0" borderId="0" xfId="0"/>
    <xf numFmtId="0" fontId="4" fillId="3" borderId="0" xfId="0" applyFont="1" applyFill="1"/>
    <xf numFmtId="0" fontId="4" fillId="0" borderId="0" xfId="0" applyFont="1"/>
    <xf numFmtId="0" fontId="4" fillId="0" borderId="1" xfId="0" applyFont="1" applyBorder="1" applyAlignment="1">
      <alignment horizontal="center" vertical="center"/>
    </xf>
    <xf numFmtId="9" fontId="5" fillId="0" borderId="1" xfId="0" applyNumberFormat="1" applyFont="1" applyBorder="1" applyAlignment="1">
      <alignment horizontal="center" vertical="center"/>
    </xf>
    <xf numFmtId="9" fontId="5" fillId="0" borderId="1" xfId="1" applyFont="1" applyBorder="1" applyAlignment="1">
      <alignment horizontal="center" vertical="center"/>
    </xf>
    <xf numFmtId="0" fontId="4" fillId="0" borderId="0" xfId="0" applyFont="1" applyAlignment="1">
      <alignment horizontal="center"/>
    </xf>
    <xf numFmtId="9" fontId="4" fillId="0" borderId="0" xfId="1" applyFont="1" applyAlignment="1">
      <alignment horizontal="center"/>
    </xf>
    <xf numFmtId="0" fontId="6" fillId="0" borderId="1" xfId="0" applyFont="1" applyBorder="1" applyAlignment="1">
      <alignment horizontal="center" vertical="center"/>
    </xf>
    <xf numFmtId="0" fontId="4" fillId="0" borderId="0" xfId="0" applyFont="1" applyAlignment="1">
      <alignment wrapText="1"/>
    </xf>
    <xf numFmtId="0" fontId="3" fillId="0" borderId="0" xfId="0" applyFont="1" applyAlignment="1">
      <alignment horizontal="center" vertical="center" wrapText="1"/>
    </xf>
    <xf numFmtId="0" fontId="4" fillId="0" borderId="0" xfId="0" applyFont="1" applyAlignment="1">
      <alignment vertical="center"/>
    </xf>
    <xf numFmtId="0" fontId="4" fillId="0" borderId="0" xfId="0" applyFont="1" applyAlignment="1">
      <alignment vertical="center" wrapText="1"/>
    </xf>
    <xf numFmtId="0" fontId="4" fillId="3" borderId="0" xfId="0" applyFont="1" applyFill="1" applyAlignment="1">
      <alignment vertical="center"/>
    </xf>
    <xf numFmtId="0" fontId="4" fillId="0" borderId="0" xfId="0" applyFont="1" applyAlignment="1">
      <alignment horizontal="left" vertical="center" wrapText="1"/>
    </xf>
    <xf numFmtId="0" fontId="6" fillId="0" borderId="0" xfId="0" applyFont="1" applyAlignment="1">
      <alignment vertical="center" wrapText="1"/>
    </xf>
    <xf numFmtId="0" fontId="0" fillId="0" borderId="0" xfId="0" applyAlignment="1">
      <alignment vertical="center" wrapText="1"/>
    </xf>
    <xf numFmtId="0" fontId="8" fillId="0" borderId="0" xfId="0" applyFont="1" applyAlignment="1">
      <alignment horizontal="center" vertical="center"/>
    </xf>
    <xf numFmtId="9" fontId="5" fillId="0" borderId="6" xfId="0" applyNumberFormat="1" applyFont="1" applyBorder="1" applyAlignment="1">
      <alignment horizontal="center" vertical="center"/>
    </xf>
    <xf numFmtId="9" fontId="5" fillId="0" borderId="7" xfId="0" applyNumberFormat="1" applyFont="1" applyBorder="1" applyAlignment="1">
      <alignment horizontal="center" vertical="center"/>
    </xf>
    <xf numFmtId="9" fontId="5" fillId="0" borderId="6" xfId="1" applyFont="1" applyFill="1" applyBorder="1" applyAlignment="1">
      <alignment horizontal="center" vertical="center"/>
    </xf>
    <xf numFmtId="0" fontId="6" fillId="0" borderId="0" xfId="0" applyFont="1" applyAlignment="1">
      <alignment horizontal="left" vertical="center" wrapText="1"/>
    </xf>
    <xf numFmtId="0" fontId="11" fillId="0" borderId="0" xfId="0" applyFont="1" applyAlignment="1">
      <alignment vertical="top" wrapText="1"/>
    </xf>
    <xf numFmtId="0" fontId="4" fillId="0" borderId="0" xfId="0" applyFont="1" applyAlignment="1">
      <alignment vertical="top" wrapText="1"/>
    </xf>
    <xf numFmtId="0" fontId="8" fillId="0" borderId="0" xfId="3" applyFont="1" applyBorder="1" applyAlignment="1">
      <alignment horizontal="center" vertical="center"/>
    </xf>
    <xf numFmtId="0" fontId="3" fillId="2" borderId="2" xfId="0" applyFont="1" applyFill="1" applyBorder="1" applyAlignment="1" applyProtection="1">
      <alignment horizontal="center" vertical="center"/>
      <protection locked="0"/>
    </xf>
    <xf numFmtId="0" fontId="3" fillId="2" borderId="2" xfId="0" applyFont="1" applyFill="1" applyBorder="1" applyAlignment="1" applyProtection="1">
      <alignment vertical="center" wrapText="1"/>
      <protection locked="0"/>
    </xf>
    <xf numFmtId="0" fontId="13" fillId="0" borderId="2" xfId="3" applyFont="1" applyBorder="1" applyAlignment="1" applyProtection="1">
      <alignment horizontal="center" vertical="center"/>
    </xf>
    <xf numFmtId="0" fontId="3" fillId="2" borderId="12" xfId="0" applyFont="1" applyFill="1" applyBorder="1" applyAlignment="1" applyProtection="1">
      <alignment horizontal="center" vertical="center"/>
      <protection locked="0"/>
    </xf>
    <xf numFmtId="0" fontId="3" fillId="2" borderId="13" xfId="0" applyFont="1" applyFill="1" applyBorder="1" applyAlignment="1" applyProtection="1">
      <alignment horizontal="center" vertical="center"/>
      <protection locked="0"/>
    </xf>
    <xf numFmtId="0" fontId="3" fillId="2" borderId="12" xfId="0" applyFont="1" applyFill="1" applyBorder="1" applyAlignment="1" applyProtection="1">
      <alignment horizontal="left" vertical="center" wrapText="1"/>
      <protection locked="0"/>
    </xf>
    <xf numFmtId="0" fontId="3" fillId="2" borderId="13" xfId="0" applyFont="1" applyFill="1" applyBorder="1" applyAlignment="1" applyProtection="1">
      <alignment horizontal="left" vertical="center" wrapText="1"/>
      <protection locked="0"/>
    </xf>
    <xf numFmtId="0" fontId="3" fillId="2" borderId="12" xfId="0" applyFont="1" applyFill="1" applyBorder="1" applyAlignment="1" applyProtection="1">
      <alignment horizontal="center" vertical="center" wrapText="1"/>
      <protection locked="0"/>
    </xf>
    <xf numFmtId="0" fontId="3" fillId="2" borderId="13" xfId="0" applyFont="1" applyFill="1" applyBorder="1" applyAlignment="1" applyProtection="1">
      <alignment horizontal="center" vertical="center" wrapText="1"/>
      <protection locked="0"/>
    </xf>
    <xf numFmtId="0" fontId="3" fillId="2" borderId="15" xfId="0" applyFont="1" applyFill="1" applyBorder="1" applyAlignment="1" applyProtection="1">
      <alignment horizontal="center" vertical="center"/>
      <protection locked="0"/>
    </xf>
    <xf numFmtId="0" fontId="3" fillId="2" borderId="15" xfId="0" applyFont="1" applyFill="1" applyBorder="1" applyAlignment="1" applyProtection="1">
      <alignment horizontal="left" vertical="center" wrapText="1"/>
      <protection locked="0"/>
    </xf>
    <xf numFmtId="0" fontId="3" fillId="0" borderId="0" xfId="0" applyFont="1" applyAlignment="1">
      <alignment horizontal="center" vertical="center" wrapText="1"/>
    </xf>
    <xf numFmtId="0" fontId="4" fillId="0" borderId="0" xfId="0" applyFont="1" applyAlignment="1">
      <alignment vertical="center" wrapText="1"/>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9" fillId="0" borderId="0" xfId="0" applyFont="1" applyAlignment="1">
      <alignment horizontal="left" vertical="center" wrapText="1"/>
    </xf>
    <xf numFmtId="0" fontId="4" fillId="0" borderId="0" xfId="0" applyFont="1" applyAlignment="1">
      <alignment horizontal="left" vertical="center" wrapText="1"/>
    </xf>
    <xf numFmtId="0" fontId="5" fillId="0" borderId="8" xfId="0" applyFont="1" applyBorder="1" applyAlignment="1">
      <alignment horizontal="left" vertical="center" wrapText="1"/>
    </xf>
    <xf numFmtId="0" fontId="5" fillId="0" borderId="9" xfId="0" applyFont="1" applyBorder="1" applyAlignment="1">
      <alignment horizontal="left" vertical="center" wrapText="1"/>
    </xf>
    <xf numFmtId="0" fontId="5" fillId="0" borderId="10" xfId="0" applyFont="1" applyBorder="1" applyAlignment="1">
      <alignment horizontal="left" vertical="center" wrapText="1"/>
    </xf>
    <xf numFmtId="0" fontId="3" fillId="0" borderId="0" xfId="0" applyFont="1" applyProtection="1"/>
    <xf numFmtId="0" fontId="2" fillId="2" borderId="3" xfId="0" applyFont="1" applyFill="1" applyBorder="1" applyAlignment="1" applyProtection="1">
      <alignment horizontal="left" vertical="center" wrapText="1"/>
    </xf>
    <xf numFmtId="0" fontId="2" fillId="2" borderId="4" xfId="0" applyFont="1" applyFill="1" applyBorder="1" applyAlignment="1" applyProtection="1">
      <alignment horizontal="left" vertical="center"/>
    </xf>
    <xf numFmtId="0" fontId="2" fillId="2" borderId="5" xfId="0" applyFont="1" applyFill="1" applyBorder="1" applyAlignment="1" applyProtection="1">
      <alignment horizontal="left" vertical="center"/>
    </xf>
    <xf numFmtId="0" fontId="3" fillId="0" borderId="0" xfId="0" applyFont="1" applyAlignment="1" applyProtection="1">
      <alignment horizontal="center"/>
    </xf>
    <xf numFmtId="0" fontId="2" fillId="0" borderId="0" xfId="0" applyFont="1" applyProtection="1"/>
    <xf numFmtId="0" fontId="2" fillId="0" borderId="0" xfId="0" applyFont="1" applyAlignment="1" applyProtection="1">
      <alignment horizontal="center"/>
    </xf>
    <xf numFmtId="0" fontId="2" fillId="0" borderId="0" xfId="0" applyFont="1" applyAlignment="1" applyProtection="1">
      <alignment horizontal="center" vertical="center"/>
    </xf>
    <xf numFmtId="0" fontId="3" fillId="0" borderId="14" xfId="0" applyFont="1" applyBorder="1" applyAlignment="1" applyProtection="1">
      <alignment horizontal="center"/>
    </xf>
    <xf numFmtId="0" fontId="3" fillId="0" borderId="12" xfId="0" applyFont="1" applyBorder="1" applyAlignment="1" applyProtection="1">
      <alignment horizontal="center" vertical="center" wrapText="1"/>
    </xf>
    <xf numFmtId="0" fontId="13" fillId="0" borderId="12" xfId="0" applyFont="1" applyBorder="1" applyAlignment="1" applyProtection="1">
      <alignment horizontal="center" vertical="center"/>
    </xf>
    <xf numFmtId="0" fontId="3" fillId="0" borderId="0" xfId="0" applyFont="1" applyAlignment="1" applyProtection="1">
      <alignment horizontal="center" vertical="center"/>
    </xf>
    <xf numFmtId="9" fontId="3" fillId="0" borderId="0" xfId="0" applyNumberFormat="1" applyFont="1" applyAlignment="1" applyProtection="1">
      <alignment vertical="center"/>
    </xf>
    <xf numFmtId="0" fontId="3" fillId="0" borderId="13" xfId="0" applyFont="1" applyBorder="1" applyAlignment="1" applyProtection="1">
      <alignment horizontal="center" vertical="center" wrapText="1"/>
    </xf>
    <xf numFmtId="0" fontId="13" fillId="0" borderId="2" xfId="0" applyFont="1" applyBorder="1" applyAlignment="1" applyProtection="1">
      <alignment horizontal="center" vertical="center"/>
    </xf>
    <xf numFmtId="0" fontId="3" fillId="0" borderId="2" xfId="0" applyFont="1" applyBorder="1" applyAlignment="1" applyProtection="1">
      <alignment horizontal="center" vertical="center" wrapText="1"/>
    </xf>
    <xf numFmtId="0" fontId="3" fillId="0" borderId="2" xfId="0" applyFont="1" applyBorder="1" applyAlignment="1" applyProtection="1">
      <alignment vertical="center" wrapText="1"/>
    </xf>
    <xf numFmtId="0" fontId="3" fillId="0" borderId="12" xfId="0" applyFont="1" applyBorder="1" applyAlignment="1" applyProtection="1">
      <alignment horizontal="right" vertical="center" wrapText="1"/>
    </xf>
    <xf numFmtId="0" fontId="3" fillId="0" borderId="13" xfId="0" applyFont="1" applyBorder="1" applyAlignment="1" applyProtection="1">
      <alignment horizontal="right" vertical="center" wrapText="1"/>
    </xf>
    <xf numFmtId="0" fontId="3" fillId="0" borderId="2" xfId="0" applyFont="1" applyBorder="1" applyProtection="1"/>
    <xf numFmtId="0" fontId="14" fillId="0" borderId="2" xfId="0" applyFont="1" applyBorder="1" applyAlignment="1" applyProtection="1">
      <alignment vertical="center" wrapText="1"/>
    </xf>
    <xf numFmtId="0" fontId="7" fillId="0" borderId="0" xfId="0" applyFont="1" applyProtection="1"/>
    <xf numFmtId="0" fontId="3" fillId="0" borderId="2" xfId="0" applyFont="1" applyBorder="1" applyAlignment="1" applyProtection="1">
      <alignment horizontal="center"/>
    </xf>
    <xf numFmtId="165" fontId="3" fillId="0" borderId="0" xfId="2" applyNumberFormat="1" applyFont="1" applyAlignment="1" applyProtection="1">
      <alignment horizontal="center"/>
    </xf>
    <xf numFmtId="9" fontId="3" fillId="0" borderId="2" xfId="1" applyFont="1" applyBorder="1" applyAlignment="1" applyProtection="1">
      <alignment horizontal="center"/>
    </xf>
    <xf numFmtId="0" fontId="3" fillId="0" borderId="12" xfId="0" applyFont="1" applyBorder="1" applyAlignment="1" applyProtection="1">
      <alignment horizontal="left" vertical="center" wrapText="1"/>
    </xf>
    <xf numFmtId="0" fontId="3" fillId="0" borderId="13" xfId="0" applyFont="1" applyBorder="1" applyAlignment="1" applyProtection="1">
      <alignment horizontal="left" vertical="center" wrapText="1"/>
    </xf>
    <xf numFmtId="0" fontId="13" fillId="0" borderId="13" xfId="0" applyFont="1" applyBorder="1" applyAlignment="1" applyProtection="1">
      <alignment horizontal="center" vertical="center"/>
    </xf>
    <xf numFmtId="0" fontId="2" fillId="2" borderId="3" xfId="0" applyFont="1" applyFill="1" applyBorder="1" applyAlignment="1" applyProtection="1">
      <alignment horizontal="left" vertical="top" wrapText="1"/>
    </xf>
    <xf numFmtId="0" fontId="2" fillId="2" borderId="4" xfId="0" applyFont="1" applyFill="1" applyBorder="1" applyAlignment="1" applyProtection="1">
      <alignment horizontal="left" vertical="top" wrapText="1"/>
    </xf>
    <xf numFmtId="0" fontId="2" fillId="2" borderId="5" xfId="0" applyFont="1" applyFill="1" applyBorder="1" applyAlignment="1" applyProtection="1">
      <alignment horizontal="left" vertical="top" wrapText="1"/>
    </xf>
    <xf numFmtId="0" fontId="3" fillId="0" borderId="15" xfId="0" applyFont="1" applyBorder="1" applyAlignment="1" applyProtection="1">
      <alignment horizontal="left" vertical="center" wrapText="1"/>
    </xf>
    <xf numFmtId="9" fontId="3" fillId="0" borderId="0" xfId="1" applyFont="1" applyAlignment="1" applyProtection="1">
      <alignment horizontal="center"/>
    </xf>
    <xf numFmtId="0" fontId="3" fillId="0" borderId="11" xfId="0" applyFont="1" applyBorder="1" applyProtection="1"/>
  </cellXfs>
  <cellStyles count="4">
    <cellStyle name="Comma" xfId="2" builtinId="3"/>
    <cellStyle name="Hyperlink" xfId="3" builtinId="8"/>
    <cellStyle name="Normal" xfId="0" builtinId="0"/>
    <cellStyle name="Per cent" xfId="1" builtinId="5"/>
  </cellStyles>
  <dxfs count="9">
    <dxf>
      <font>
        <color theme="0"/>
      </font>
      <fill>
        <patternFill>
          <bgColor rgb="FFFF0000"/>
        </patternFill>
      </fill>
    </dxf>
    <dxf>
      <font>
        <color theme="1"/>
      </font>
      <fill>
        <patternFill>
          <bgColor rgb="FF92D050"/>
        </patternFill>
      </fill>
    </dxf>
    <dxf>
      <font>
        <color theme="1"/>
      </font>
      <fill>
        <patternFill>
          <bgColor rgb="FFFFC000"/>
        </patternFill>
      </fill>
    </dxf>
    <dxf>
      <font>
        <color theme="0"/>
      </font>
      <fill>
        <patternFill>
          <bgColor rgb="FFFF0000"/>
        </patternFill>
      </fill>
    </dxf>
    <dxf>
      <font>
        <color theme="1"/>
      </font>
      <fill>
        <patternFill>
          <bgColor rgb="FF92D050"/>
        </patternFill>
      </fill>
    </dxf>
    <dxf>
      <font>
        <color theme="1"/>
      </font>
      <fill>
        <patternFill>
          <bgColor rgb="FFFFC000"/>
        </patternFill>
      </fill>
    </dxf>
    <dxf>
      <fill>
        <patternFill>
          <bgColor rgb="FF92D050"/>
        </patternFill>
      </fill>
    </dxf>
    <dxf>
      <fill>
        <patternFill>
          <bgColor rgb="FFFFC000"/>
        </patternFill>
      </fill>
    </dxf>
    <dxf>
      <font>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118530</xdr:rowOff>
    </xdr:from>
    <xdr:to>
      <xdr:col>0</xdr:col>
      <xdr:colOff>7772400</xdr:colOff>
      <xdr:row>0</xdr:row>
      <xdr:rowOff>1706042</xdr:rowOff>
    </xdr:to>
    <xdr:pic>
      <xdr:nvPicPr>
        <xdr:cNvPr id="5" name="Picture 4">
          <a:extLst>
            <a:ext uri="{FF2B5EF4-FFF2-40B4-BE49-F238E27FC236}">
              <a16:creationId xmlns:a16="http://schemas.microsoft.com/office/drawing/2014/main" id="{F358866F-019C-627A-E47B-E9FD4D22678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118530"/>
          <a:ext cx="7772400" cy="1587512"/>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ilo.org/global/topics/equality-and-discrimination/WCMS_536630/lang--en/index.htm" TargetMode="External"/><Relationship Id="rId13" Type="http://schemas.openxmlformats.org/officeDocument/2006/relationships/hyperlink" Target="https://www.sis.se/api/document/preview/914186/"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w3.org/WAI/standards-guidelines/wcag/" TargetMode="External"/><Relationship Id="rId12" Type="http://schemas.openxmlformats.org/officeDocument/2006/relationships/hyperlink" Target="https://www.ilo.org/global/topics/disability-and-work/WCMS_830386/lang--en/index.htm" TargetMode="External"/><Relationship Id="rId2" Type="http://schemas.openxmlformats.org/officeDocument/2006/relationships/hyperlink" Target="https://www.businessdisabilityinternational.org/the-bdi-charter/"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s://www.un.org/sites/un2.un.org/files/2021/01/2020_un_disability_inclusion_strategy_guidelines_indicator_8.pdf" TargetMode="External"/><Relationship Id="rId5" Type="http://schemas.openxmlformats.org/officeDocument/2006/relationships/hyperlink" Target="https://www.businessdisabilityinternational.org/wp-content/uploads/2026/02/bdi-Interviewing-candidates-with-disabilities.pdf" TargetMode="External"/><Relationship Id="rId15" Type="http://schemas.openxmlformats.org/officeDocument/2006/relationships/printerSettings" Target="../printerSettings/printerSettings2.bin"/><Relationship Id="rId10" Type="http://schemas.openxmlformats.org/officeDocument/2006/relationships/hyperlink" Target="http://www.businessanddisability.org/wp-content/uploads/2021/03/Digital-accessibility-primer.pdf" TargetMode="External"/><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1.issa.int/guidelines/rtw" TargetMode="External"/><Relationship Id="rId14" Type="http://schemas.openxmlformats.org/officeDocument/2006/relationships/hyperlink" Target="https://safeguardingsupporthub.org/sites/default/files/2022-07/A%20recruiters%27%20introduction%20to%20workplace%20adjustments.pdf" TargetMode="External"/></Relationships>
</file>

<file path=xl/worksheets/_rels/sheet3.xml.rels><?xml version="1.0" encoding="UTF-8" standalone="yes"?>
<Relationships xmlns="http://schemas.openxmlformats.org/package/2006/relationships"><Relationship Id="rId8" Type="http://schemas.openxmlformats.org/officeDocument/2006/relationships/hyperlink" Target="https://www.purplespace.org/download_doc_file.php?doc=db269709f8baebcf56971bf0e6e290cb" TargetMode="External"/><Relationship Id="rId3" Type="http://schemas.openxmlformats.org/officeDocument/2006/relationships/hyperlink" Target="https://vimeo.com/163837500" TargetMode="External"/><Relationship Id="rId7" Type="http://schemas.openxmlformats.org/officeDocument/2006/relationships/hyperlink" Target="https://www.businessdisabilityinternational.org/wp-content/uploads/2024/06/investing_in_human_potential_20241.pdf" TargetMode="External"/><Relationship Id="rId12" Type="http://schemas.openxmlformats.org/officeDocument/2006/relationships/printerSettings" Target="../printerSettings/printerSettings3.bin"/><Relationship Id="rId2" Type="http://schemas.openxmlformats.org/officeDocument/2006/relationships/hyperlink" Target="https://www.sis.se/api/document/preview/914186/" TargetMode="External"/><Relationship Id="rId1" Type="http://schemas.openxmlformats.org/officeDocument/2006/relationships/hyperlink" Target="https://www.w3.org/WAI/standards-guidelines/wcag/" TargetMode="External"/><Relationship Id="rId6" Type="http://schemas.openxmlformats.org/officeDocument/2006/relationships/hyperlink" Target="https://www.businessanddisability.org/members/" TargetMode="External"/><Relationship Id="rId11" Type="http://schemas.openxmlformats.org/officeDocument/2006/relationships/hyperlink" Target="https://www.un.org/sites/un2.un.org/files/un_disability-inclusive_consultation_guidelines.pdf" TargetMode="External"/><Relationship Id="rId5" Type="http://schemas.openxmlformats.org/officeDocument/2006/relationships/hyperlink" Target="https://www.businessdisabilityinternational.org/learning-directly-from-disabled-people/" TargetMode="External"/><Relationship Id="rId10" Type="http://schemas.openxmlformats.org/officeDocument/2006/relationships/hyperlink" Target="https://www.purplespace.org/purplespace-global" TargetMode="External"/><Relationship Id="rId4" Type="http://schemas.openxmlformats.org/officeDocument/2006/relationships/hyperlink" Target="https://www.un.org/development/desa/disabilities/convention-on-the-rights-of-persons-with-disabilities.html" TargetMode="External"/><Relationship Id="rId9" Type="http://schemas.openxmlformats.org/officeDocument/2006/relationships/hyperlink" Target="https://www.purplespace.org/purplespace-global"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bt.com/help/here-for-you" TargetMode="External"/><Relationship Id="rId2" Type="http://schemas.openxmlformats.org/officeDocument/2006/relationships/hyperlink" Target="https://www.theo2.co.uk/accessibility" TargetMode="External"/><Relationship Id="rId1" Type="http://schemas.openxmlformats.org/officeDocument/2006/relationships/hyperlink" Target="https://www.hsbc.co.uk/help/supporting-customer-needs/" TargetMode="External"/><Relationship Id="rId6" Type="http://schemas.openxmlformats.org/officeDocument/2006/relationships/printerSettings" Target="../printerSettings/printerSettings4.bin"/><Relationship Id="rId5" Type="http://schemas.openxmlformats.org/officeDocument/2006/relationships/hyperlink" Target="https://www.un.org/sites/un2.un.org/files/un_disability-inclusive_communication_guidelines.pdf" TargetMode="External"/><Relationship Id="rId4" Type="http://schemas.openxmlformats.org/officeDocument/2006/relationships/hyperlink" Target="https://www.edfenergy.com/PSR"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www.sundaytimes.lk/221023/business-times/usaid-pizza-hut-launch-28-training-kitchens-for-sri-lankan-youth-499462.html" TargetMode="External"/><Relationship Id="rId2" Type="http://schemas.openxmlformats.org/officeDocument/2006/relationships/hyperlink" Target="https://home.barclays/content/dam/home-barclays/documents/who-we-are/our-strategy/DandI/D&amp;I-Disability-Whitepaper-2018.pdf" TargetMode="External"/><Relationship Id="rId1" Type="http://schemas.openxmlformats.org/officeDocument/2006/relationships/hyperlink" Target="http://www.businessanddisability.org/wp-content/uploads/2020/01/Standard-Chartered-Building-a-Disability-Confident-Workplace-Toolkit_External.pdf" TargetMode="External"/><Relationship Id="rId6" Type="http://schemas.openxmlformats.org/officeDocument/2006/relationships/printerSettings" Target="../printerSettings/printerSettings5.bin"/><Relationship Id="rId5" Type="http://schemas.openxmlformats.org/officeDocument/2006/relationships/hyperlink" Target="https://disabilityhub.eu/sites/default/files/files/outcomes/gri_disability_reporting_0.pdf" TargetMode="External"/><Relationship Id="rId4" Type="http://schemas.openxmlformats.org/officeDocument/2006/relationships/hyperlink" Target="https://www.businessanddisability.org/members/"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safeguardingsupporthub.org/sites/default/files/2022-07/A%20recruiters%27%20introduction%20to%20workplace%20adjustments.pdf" TargetMode="External"/><Relationship Id="rId13" Type="http://schemas.openxmlformats.org/officeDocument/2006/relationships/hyperlink" Target="https://www.un.org/sites/un2.un.org/files/2021/01/2020_un_disability_inclusion_strategy_guidelines_indicator_8.pdf" TargetMode="External"/><Relationship Id="rId18" Type="http://schemas.openxmlformats.org/officeDocument/2006/relationships/hyperlink" Target="https://www.sundaytimes.lk/221023/business-times/usaid-pizza-hut-launch-28-training-kitchens-for-sri-lankan-youth-499462.html" TargetMode="External"/><Relationship Id="rId3" Type="http://schemas.openxmlformats.org/officeDocument/2006/relationships/hyperlink" Target="https://www.ohchr.org/en/instruments-mechanisms/instruments/convention-rights-persons-disabilities" TargetMode="External"/><Relationship Id="rId7" Type="http://schemas.openxmlformats.org/officeDocument/2006/relationships/hyperlink" Target="https://www.businessdisabilityinternational.org/wp-content/uploads/2026/02/bdi-Interviewing-candidates-with-disabilities.pdf" TargetMode="External"/><Relationship Id="rId12" Type="http://schemas.openxmlformats.org/officeDocument/2006/relationships/hyperlink" Target="https://www.w3.org/WAI/standards-guidelines/wcag/" TargetMode="External"/><Relationship Id="rId17" Type="http://schemas.openxmlformats.org/officeDocument/2006/relationships/hyperlink" Target="https://www.businessdisabilityinternational.org/learning-directly-from-disabled-people/" TargetMode="External"/><Relationship Id="rId2" Type="http://schemas.openxmlformats.org/officeDocument/2006/relationships/hyperlink" Target="https://www.businessdisabilityinternational.org/the-bdi-charter/" TargetMode="External"/><Relationship Id="rId16" Type="http://schemas.openxmlformats.org/officeDocument/2006/relationships/hyperlink" Target="https://www.un.org/development/desa/disabilities/convention-on-the-rights-of-persons-with-disabilities.html" TargetMode="External"/><Relationship Id="rId1" Type="http://schemas.openxmlformats.org/officeDocument/2006/relationships/hyperlink" Target="https://www.businessanddisability.org/charter/" TargetMode="External"/><Relationship Id="rId6" Type="http://schemas.openxmlformats.org/officeDocument/2006/relationships/hyperlink" Target="https://safeguardingsupporthub.org/sites/default/files/2022-07/A%20recruiters%27%20introduction%20to%20workplace%20adjustments.pdf" TargetMode="External"/><Relationship Id="rId11" Type="http://schemas.openxmlformats.org/officeDocument/2006/relationships/hyperlink" Target="http://www.businessanddisability.org/wp-content/uploads/2021/03/Digital-accessibility-primer.pdf" TargetMode="External"/><Relationship Id="rId5" Type="http://schemas.openxmlformats.org/officeDocument/2006/relationships/hyperlink" Target="https://www.ilo.org/global/topics/equality-and-discrimination/WCMS_536630/lang--en/index.htm" TargetMode="External"/><Relationship Id="rId15" Type="http://schemas.openxmlformats.org/officeDocument/2006/relationships/hyperlink" Target="https://vimeo.com/163837500" TargetMode="External"/><Relationship Id="rId10" Type="http://schemas.openxmlformats.org/officeDocument/2006/relationships/hyperlink" Target="https://ww1.issa.int/guidelines/rtw" TargetMode="External"/><Relationship Id="rId19" Type="http://schemas.openxmlformats.org/officeDocument/2006/relationships/printerSettings" Target="../printerSettings/printerSettings6.bin"/><Relationship Id="rId4" Type="http://schemas.openxmlformats.org/officeDocument/2006/relationships/hyperlink" Target="https://www.businessdisabilityinternational.org/wp-content/uploads/2024/06/bdi_essential_checklist_recruit_aug2.pdf" TargetMode="External"/><Relationship Id="rId9" Type="http://schemas.openxmlformats.org/officeDocument/2006/relationships/hyperlink" Target="https://www.ilo.org/global/topics/disability-and-work/WCMS_830386/lang--en/index.htm" TargetMode="External"/><Relationship Id="rId14" Type="http://schemas.openxmlformats.org/officeDocument/2006/relationships/hyperlink" Target="https://www.sis.se/api/document/preview/914186/"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8B90F-3307-4364-882B-8D3D81EEAF30}">
  <sheetPr codeName="Sheet1">
    <tabColor rgb="FFFFFF00"/>
    <pageSetUpPr fitToPage="1"/>
  </sheetPr>
  <dimension ref="A1:A3"/>
  <sheetViews>
    <sheetView showGridLines="0" tabSelected="1" zoomScaleNormal="100" workbookViewId="0">
      <selection activeCell="A2" sqref="A2"/>
    </sheetView>
  </sheetViews>
  <sheetFormatPr baseColWidth="10" defaultColWidth="8.6640625" defaultRowHeight="15" x14ac:dyDescent="0.2"/>
  <cols>
    <col min="1" max="1" width="218.6640625" customWidth="1"/>
  </cols>
  <sheetData>
    <row r="1" spans="1:1" ht="137" customHeight="1" x14ac:dyDescent="0.2">
      <c r="A1" s="22" t="s">
        <v>0</v>
      </c>
    </row>
    <row r="2" spans="1:1" ht="380" customHeight="1" x14ac:dyDescent="0.2">
      <c r="A2" s="23" t="s">
        <v>1</v>
      </c>
    </row>
    <row r="3" spans="1:1" ht="82.25" customHeight="1" x14ac:dyDescent="0.2">
      <c r="A3" s="23" t="s">
        <v>2</v>
      </c>
    </row>
  </sheetData>
  <sheetProtection algorithmName="SHA-512" hashValue="LZVwcibRbteckva2PUBMGPcAgWGoD1pKzHnuIHmgtBCi2/I4wxHpsTaVIGaf/SreNWgk1nY0o9Get0UudNTs4g==" saltValue="qYpgYbPPCDlOq6mZyz5S/g==" spinCount="100000" sheet="1" objects="1" scenarios="1"/>
  <pageMargins left="0.7" right="0.7" top="0.75" bottom="0.75" header="0.3" footer="0.3"/>
  <pageSetup paperSize="9" scale="66"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8907A-EF4F-4AB0-BECE-93F35EFB7A0B}">
  <sheetPr codeName="Sheet2">
    <tabColor rgb="FF00B0F0"/>
    <pageSetUpPr fitToPage="1"/>
  </sheetPr>
  <dimension ref="A1:N49"/>
  <sheetViews>
    <sheetView showGridLines="0" zoomScale="110" zoomScaleNormal="110" workbookViewId="0">
      <selection activeCell="B2" sqref="B2:J2"/>
    </sheetView>
  </sheetViews>
  <sheetFormatPr baseColWidth="10" defaultColWidth="8.6640625" defaultRowHeight="16" x14ac:dyDescent="0.2"/>
  <cols>
    <col min="1" max="1" width="2.6640625" style="45" customWidth="1"/>
    <col min="2" max="2" width="50.5" style="45" customWidth="1"/>
    <col min="3" max="3" width="2.6640625" style="45" customWidth="1"/>
    <col min="4" max="4" width="12.5" style="45" bestFit="1" customWidth="1"/>
    <col min="5" max="5" width="2.6640625" style="45" customWidth="1"/>
    <col min="6" max="6" width="50.5" style="45" customWidth="1"/>
    <col min="7" max="7" width="2.6640625" style="45" customWidth="1"/>
    <col min="8" max="8" width="26.1640625" style="45" customWidth="1"/>
    <col min="9" max="9" width="2.6640625" style="45" customWidth="1"/>
    <col min="10" max="10" width="52.33203125" style="45" customWidth="1"/>
    <col min="11" max="11" width="2.6640625" style="45" customWidth="1"/>
    <col min="12" max="12" width="7.6640625" style="45" hidden="1" customWidth="1"/>
    <col min="13" max="13" width="8.5" style="45" hidden="1" customWidth="1"/>
    <col min="14" max="14" width="8.6640625" style="45" hidden="1" customWidth="1"/>
    <col min="15" max="16384" width="8.6640625" style="45"/>
  </cols>
  <sheetData>
    <row r="1" spans="1:14" ht="17" thickBot="1" x14ac:dyDescent="0.25"/>
    <row r="2" spans="1:14" ht="31.25" customHeight="1" thickBot="1" x14ac:dyDescent="0.25">
      <c r="B2" s="46" t="s">
        <v>3</v>
      </c>
      <c r="C2" s="47"/>
      <c r="D2" s="47"/>
      <c r="E2" s="47"/>
      <c r="F2" s="47"/>
      <c r="G2" s="47"/>
      <c r="H2" s="47"/>
      <c r="I2" s="47"/>
      <c r="J2" s="48"/>
      <c r="N2" s="49"/>
    </row>
    <row r="3" spans="1:14" ht="27" customHeight="1" thickBot="1" x14ac:dyDescent="0.25">
      <c r="B3" s="50" t="s">
        <v>4</v>
      </c>
      <c r="D3" s="51" t="s">
        <v>5</v>
      </c>
      <c r="F3" s="50" t="s">
        <v>6</v>
      </c>
      <c r="H3" s="51" t="s">
        <v>7</v>
      </c>
      <c r="J3" s="51" t="s">
        <v>8</v>
      </c>
      <c r="L3" s="52" t="s">
        <v>9</v>
      </c>
      <c r="M3" s="52" t="s">
        <v>10</v>
      </c>
      <c r="N3" s="52" t="s">
        <v>11</v>
      </c>
    </row>
    <row r="4" spans="1:14" ht="42" customHeight="1" thickBot="1" x14ac:dyDescent="0.25">
      <c r="A4" s="53"/>
      <c r="B4" s="54" t="s">
        <v>12</v>
      </c>
      <c r="C4" s="53"/>
      <c r="D4" s="28" t="s">
        <v>13</v>
      </c>
      <c r="E4" s="53"/>
      <c r="F4" s="54" t="s">
        <v>14</v>
      </c>
      <c r="G4" s="53"/>
      <c r="H4" s="55" t="s">
        <v>15</v>
      </c>
      <c r="I4" s="53"/>
      <c r="J4" s="30"/>
      <c r="L4" s="56">
        <f>IF(D4="نعم",1,0)</f>
        <v>0</v>
      </c>
      <c r="M4" s="57">
        <v>2</v>
      </c>
      <c r="N4" s="56">
        <f>L4*M4</f>
        <v>0</v>
      </c>
    </row>
    <row r="5" spans="1:14" ht="42" customHeight="1" thickBot="1" x14ac:dyDescent="0.25">
      <c r="A5" s="53"/>
      <c r="B5" s="58"/>
      <c r="C5" s="53"/>
      <c r="D5" s="29"/>
      <c r="E5" s="53"/>
      <c r="F5" s="58"/>
      <c r="G5" s="53"/>
      <c r="H5" s="59" t="s">
        <v>15</v>
      </c>
      <c r="I5" s="53"/>
      <c r="J5" s="31"/>
      <c r="L5" s="56"/>
      <c r="M5" s="57"/>
      <c r="N5" s="56"/>
    </row>
    <row r="6" spans="1:14" ht="27" customHeight="1" thickBot="1" x14ac:dyDescent="0.25">
      <c r="B6" s="50" t="s">
        <v>16</v>
      </c>
      <c r="D6" s="51" t="s">
        <v>5</v>
      </c>
      <c r="F6" s="50" t="s">
        <v>6</v>
      </c>
      <c r="J6" s="51" t="s">
        <v>8</v>
      </c>
      <c r="N6" s="51"/>
    </row>
    <row r="7" spans="1:14" ht="103" thickBot="1" x14ac:dyDescent="0.25">
      <c r="B7" s="60" t="s">
        <v>17</v>
      </c>
      <c r="D7" s="25" t="s">
        <v>13</v>
      </c>
      <c r="F7" s="61" t="s">
        <v>18</v>
      </c>
      <c r="H7" s="59" t="s">
        <v>15</v>
      </c>
      <c r="J7" s="26"/>
      <c r="L7" s="56">
        <f>IF(D7="نعم",1,0)</f>
        <v>0</v>
      </c>
      <c r="M7" s="57">
        <v>2</v>
      </c>
      <c r="N7" s="56">
        <f>L7*M7</f>
        <v>0</v>
      </c>
    </row>
    <row r="8" spans="1:14" ht="27.5" customHeight="1" thickBot="1" x14ac:dyDescent="0.25">
      <c r="B8" s="50" t="s">
        <v>19</v>
      </c>
      <c r="D8" s="51" t="s">
        <v>5</v>
      </c>
      <c r="F8" s="50" t="s">
        <v>6</v>
      </c>
      <c r="J8" s="51" t="s">
        <v>8</v>
      </c>
      <c r="N8" s="51"/>
    </row>
    <row r="9" spans="1:14" ht="51" customHeight="1" thickBot="1" x14ac:dyDescent="0.25">
      <c r="B9" s="54" t="s">
        <v>20</v>
      </c>
      <c r="D9" s="28" t="s">
        <v>13</v>
      </c>
      <c r="F9" s="62" t="s">
        <v>21</v>
      </c>
      <c r="H9" s="59" t="s">
        <v>15</v>
      </c>
      <c r="J9" s="32"/>
      <c r="L9" s="56">
        <f>IF(D9="نعم",1,0)</f>
        <v>0</v>
      </c>
      <c r="M9" s="57">
        <v>2</v>
      </c>
      <c r="N9" s="56">
        <f>L9*M9</f>
        <v>0</v>
      </c>
    </row>
    <row r="10" spans="1:14" ht="51" customHeight="1" thickBot="1" x14ac:dyDescent="0.25">
      <c r="B10" s="58"/>
      <c r="D10" s="29"/>
      <c r="F10" s="63"/>
      <c r="H10" s="59" t="s">
        <v>15</v>
      </c>
      <c r="J10" s="33"/>
      <c r="L10" s="56"/>
      <c r="M10" s="57"/>
      <c r="N10" s="56"/>
    </row>
    <row r="11" spans="1:14" ht="27" customHeight="1" thickBot="1" x14ac:dyDescent="0.25">
      <c r="B11" s="50" t="s">
        <v>22</v>
      </c>
      <c r="D11" s="51" t="s">
        <v>5</v>
      </c>
      <c r="F11" s="50" t="s">
        <v>6</v>
      </c>
      <c r="J11" s="51" t="s">
        <v>8</v>
      </c>
      <c r="N11" s="51"/>
    </row>
    <row r="12" spans="1:14" ht="120" thickBot="1" x14ac:dyDescent="0.25">
      <c r="B12" s="61" t="s">
        <v>23</v>
      </c>
      <c r="D12" s="25" t="s">
        <v>13</v>
      </c>
      <c r="F12" s="61" t="s">
        <v>24</v>
      </c>
      <c r="H12" s="64"/>
      <c r="J12" s="26"/>
      <c r="L12" s="56">
        <f>IF(D12="نعم",1,0)</f>
        <v>0</v>
      </c>
      <c r="M12" s="57">
        <v>2</v>
      </c>
      <c r="N12" s="56">
        <f>L12*M12</f>
        <v>0</v>
      </c>
    </row>
    <row r="13" spans="1:14" ht="27" customHeight="1" thickBot="1" x14ac:dyDescent="0.25">
      <c r="B13" s="50" t="s">
        <v>25</v>
      </c>
      <c r="D13" s="51" t="s">
        <v>5</v>
      </c>
      <c r="F13" s="50" t="s">
        <v>6</v>
      </c>
      <c r="J13" s="51" t="s">
        <v>8</v>
      </c>
      <c r="N13" s="51"/>
    </row>
    <row r="14" spans="1:14" ht="120" thickBot="1" x14ac:dyDescent="0.25">
      <c r="B14" s="61" t="s">
        <v>26</v>
      </c>
      <c r="D14" s="25" t="s">
        <v>13</v>
      </c>
      <c r="F14" s="61" t="s">
        <v>27</v>
      </c>
      <c r="H14" s="64"/>
      <c r="J14" s="26"/>
      <c r="L14" s="56">
        <f>IF(D14="نعم",1,0)</f>
        <v>0</v>
      </c>
      <c r="M14" s="57">
        <v>2</v>
      </c>
      <c r="N14" s="56">
        <f>L14*M14</f>
        <v>0</v>
      </c>
    </row>
    <row r="15" spans="1:14" ht="27" customHeight="1" thickBot="1" x14ac:dyDescent="0.25">
      <c r="B15" s="50" t="s">
        <v>28</v>
      </c>
      <c r="F15" s="50" t="s">
        <v>6</v>
      </c>
      <c r="J15" s="51" t="s">
        <v>8</v>
      </c>
      <c r="N15" s="51"/>
    </row>
    <row r="16" spans="1:14" ht="154" thickBot="1" x14ac:dyDescent="0.25">
      <c r="B16" s="61" t="s">
        <v>29</v>
      </c>
      <c r="D16" s="25" t="s">
        <v>13</v>
      </c>
      <c r="F16" s="61" t="s">
        <v>30</v>
      </c>
      <c r="H16" s="59" t="s">
        <v>15</v>
      </c>
      <c r="J16" s="26"/>
      <c r="L16" s="56">
        <f>IF(D16="نعم",1,0)</f>
        <v>0</v>
      </c>
      <c r="M16" s="57">
        <v>2</v>
      </c>
      <c r="N16" s="56">
        <f>L16*M16</f>
        <v>0</v>
      </c>
    </row>
    <row r="17" spans="2:14" ht="27" customHeight="1" thickBot="1" x14ac:dyDescent="0.25">
      <c r="B17" s="50" t="s">
        <v>31</v>
      </c>
      <c r="D17" s="51" t="s">
        <v>5</v>
      </c>
      <c r="F17" s="50" t="s">
        <v>6</v>
      </c>
      <c r="J17" s="51" t="s">
        <v>8</v>
      </c>
      <c r="N17" s="51"/>
    </row>
    <row r="18" spans="2:14" ht="120" thickBot="1" x14ac:dyDescent="0.25">
      <c r="B18" s="61" t="s">
        <v>32</v>
      </c>
      <c r="D18" s="25" t="s">
        <v>13</v>
      </c>
      <c r="F18" s="61" t="s">
        <v>33</v>
      </c>
      <c r="H18" s="59" t="s">
        <v>15</v>
      </c>
      <c r="J18" s="26"/>
      <c r="L18" s="56">
        <f>IF(D18="نعم",1,0)</f>
        <v>0</v>
      </c>
      <c r="M18" s="57">
        <v>1</v>
      </c>
      <c r="N18" s="56">
        <f>L18*M18</f>
        <v>0</v>
      </c>
    </row>
    <row r="19" spans="2:14" ht="27" customHeight="1" thickBot="1" x14ac:dyDescent="0.25">
      <c r="B19" s="50" t="s">
        <v>34</v>
      </c>
      <c r="D19" s="51" t="s">
        <v>5</v>
      </c>
      <c r="F19" s="50" t="s">
        <v>6</v>
      </c>
      <c r="J19" s="51" t="s">
        <v>8</v>
      </c>
      <c r="N19" s="51"/>
    </row>
    <row r="20" spans="2:14" ht="69" thickBot="1" x14ac:dyDescent="0.25">
      <c r="B20" s="61" t="s">
        <v>35</v>
      </c>
      <c r="D20" s="25" t="s">
        <v>13</v>
      </c>
      <c r="F20" s="61" t="s">
        <v>36</v>
      </c>
      <c r="H20" s="59" t="s">
        <v>15</v>
      </c>
      <c r="J20" s="26"/>
      <c r="L20" s="56">
        <f>IF(D20="نعم",1,0)</f>
        <v>0</v>
      </c>
      <c r="M20" s="57">
        <v>2</v>
      </c>
      <c r="N20" s="56">
        <f>L20*M20</f>
        <v>0</v>
      </c>
    </row>
    <row r="21" spans="2:14" ht="27" customHeight="1" thickBot="1" x14ac:dyDescent="0.25">
      <c r="B21" s="50" t="s">
        <v>37</v>
      </c>
      <c r="D21" s="51" t="s">
        <v>5</v>
      </c>
      <c r="F21" s="50" t="s">
        <v>6</v>
      </c>
      <c r="J21" s="51" t="s">
        <v>8</v>
      </c>
      <c r="N21" s="51"/>
    </row>
    <row r="22" spans="2:14" ht="69" thickBot="1" x14ac:dyDescent="0.25">
      <c r="B22" s="61" t="s">
        <v>38</v>
      </c>
      <c r="D22" s="25" t="s">
        <v>13</v>
      </c>
      <c r="F22" s="61" t="s">
        <v>39</v>
      </c>
      <c r="H22" s="64"/>
      <c r="J22" s="26"/>
      <c r="L22" s="56">
        <f>IF(D22="نعم",1,0)</f>
        <v>0</v>
      </c>
      <c r="M22" s="57">
        <v>2</v>
      </c>
      <c r="N22" s="56">
        <f>L22*M22</f>
        <v>0</v>
      </c>
    </row>
    <row r="23" spans="2:14" ht="27" customHeight="1" thickBot="1" x14ac:dyDescent="0.25">
      <c r="B23" s="50" t="s">
        <v>40</v>
      </c>
      <c r="D23" s="51" t="s">
        <v>5</v>
      </c>
      <c r="F23" s="50" t="s">
        <v>6</v>
      </c>
      <c r="J23" s="51" t="s">
        <v>8</v>
      </c>
      <c r="N23" s="51"/>
    </row>
    <row r="24" spans="2:14" ht="154" thickBot="1" x14ac:dyDescent="0.25">
      <c r="B24" s="61" t="s">
        <v>41</v>
      </c>
      <c r="D24" s="25" t="s">
        <v>13</v>
      </c>
      <c r="F24" s="61" t="s">
        <v>42</v>
      </c>
      <c r="H24" s="59"/>
      <c r="J24" s="26"/>
      <c r="L24" s="56">
        <f>IF(D24="نعم",1,0)</f>
        <v>0</v>
      </c>
      <c r="M24" s="57">
        <v>1</v>
      </c>
      <c r="N24" s="56">
        <f>L24*M24</f>
        <v>0</v>
      </c>
    </row>
    <row r="25" spans="2:14" ht="27" customHeight="1" thickBot="1" x14ac:dyDescent="0.25">
      <c r="B25" s="50" t="s">
        <v>43</v>
      </c>
      <c r="D25" s="51" t="s">
        <v>5</v>
      </c>
      <c r="F25" s="50" t="s">
        <v>6</v>
      </c>
      <c r="J25" s="51" t="s">
        <v>8</v>
      </c>
      <c r="N25" s="51"/>
    </row>
    <row r="26" spans="2:14" ht="52" thickBot="1" x14ac:dyDescent="0.25">
      <c r="B26" s="61" t="s">
        <v>44</v>
      </c>
      <c r="D26" s="25" t="s">
        <v>13</v>
      </c>
      <c r="F26" s="61" t="s">
        <v>45</v>
      </c>
      <c r="H26" s="59" t="s">
        <v>15</v>
      </c>
      <c r="J26" s="26"/>
      <c r="L26" s="56">
        <f>IF(D26="نعم",1,0)</f>
        <v>0</v>
      </c>
      <c r="M26" s="57">
        <v>1</v>
      </c>
      <c r="N26" s="56">
        <f>L26*M26</f>
        <v>0</v>
      </c>
    </row>
    <row r="27" spans="2:14" ht="27" customHeight="1" thickBot="1" x14ac:dyDescent="0.25">
      <c r="B27" s="50" t="s">
        <v>46</v>
      </c>
      <c r="D27" s="51" t="s">
        <v>5</v>
      </c>
      <c r="F27" s="50" t="s">
        <v>6</v>
      </c>
      <c r="J27" s="51" t="s">
        <v>8</v>
      </c>
      <c r="N27" s="51"/>
    </row>
    <row r="28" spans="2:14" ht="52" thickBot="1" x14ac:dyDescent="0.25">
      <c r="B28" s="61" t="s">
        <v>47</v>
      </c>
      <c r="D28" s="25" t="s">
        <v>13</v>
      </c>
      <c r="F28" s="61" t="s">
        <v>48</v>
      </c>
      <c r="H28" s="64"/>
      <c r="J28" s="26"/>
      <c r="L28" s="56">
        <f>IF(D28="نعم",1,0)</f>
        <v>0</v>
      </c>
      <c r="M28" s="57">
        <v>2</v>
      </c>
      <c r="N28" s="56">
        <f>L28*M28</f>
        <v>0</v>
      </c>
    </row>
    <row r="29" spans="2:14" ht="27" customHeight="1" thickBot="1" x14ac:dyDescent="0.25">
      <c r="B29" s="50" t="s">
        <v>49</v>
      </c>
      <c r="D29" s="51" t="s">
        <v>5</v>
      </c>
      <c r="F29" s="50" t="s">
        <v>6</v>
      </c>
      <c r="J29" s="51" t="s">
        <v>8</v>
      </c>
      <c r="N29" s="51"/>
    </row>
    <row r="30" spans="2:14" ht="69" thickBot="1" x14ac:dyDescent="0.25">
      <c r="B30" s="61" t="s">
        <v>50</v>
      </c>
      <c r="D30" s="25" t="s">
        <v>13</v>
      </c>
      <c r="F30" s="61" t="s">
        <v>51</v>
      </c>
      <c r="H30" s="64"/>
      <c r="J30" s="26"/>
      <c r="L30" s="56">
        <f>IF(D30="نعم",1,0)</f>
        <v>0</v>
      </c>
      <c r="M30" s="57">
        <v>2</v>
      </c>
      <c r="N30" s="56">
        <f>L30*M30</f>
        <v>0</v>
      </c>
    </row>
    <row r="31" spans="2:14" ht="27" customHeight="1" thickBot="1" x14ac:dyDescent="0.25">
      <c r="B31" s="50" t="s">
        <v>52</v>
      </c>
      <c r="D31" s="51" t="s">
        <v>5</v>
      </c>
      <c r="F31" s="50" t="s">
        <v>6</v>
      </c>
      <c r="J31" s="51" t="s">
        <v>8</v>
      </c>
      <c r="N31" s="51"/>
    </row>
    <row r="32" spans="2:14" ht="86" thickBot="1" x14ac:dyDescent="0.25">
      <c r="B32" s="61" t="s">
        <v>53</v>
      </c>
      <c r="D32" s="25" t="s">
        <v>13</v>
      </c>
      <c r="F32" s="60" t="s">
        <v>54</v>
      </c>
      <c r="H32" s="59" t="s">
        <v>15</v>
      </c>
      <c r="J32" s="26"/>
      <c r="L32" s="56">
        <f>IF(D32="نعم",1,0)</f>
        <v>0</v>
      </c>
      <c r="M32" s="57">
        <v>2</v>
      </c>
      <c r="N32" s="56">
        <f>L32*M32</f>
        <v>0</v>
      </c>
    </row>
    <row r="33" spans="2:14" ht="27" customHeight="1" thickBot="1" x14ac:dyDescent="0.25">
      <c r="B33" s="50" t="s">
        <v>55</v>
      </c>
      <c r="D33" s="51" t="s">
        <v>5</v>
      </c>
      <c r="F33" s="50" t="s">
        <v>6</v>
      </c>
      <c r="J33" s="51" t="s">
        <v>8</v>
      </c>
      <c r="N33" s="51"/>
    </row>
    <row r="34" spans="2:14" ht="86" thickBot="1" x14ac:dyDescent="0.25">
      <c r="B34" s="61" t="s">
        <v>56</v>
      </c>
      <c r="D34" s="25" t="s">
        <v>13</v>
      </c>
      <c r="F34" s="60" t="s">
        <v>57</v>
      </c>
      <c r="H34" s="64"/>
      <c r="J34" s="26"/>
      <c r="L34" s="56">
        <f>IF(D34="نعم",1,0)</f>
        <v>0</v>
      </c>
      <c r="M34" s="57">
        <v>2</v>
      </c>
      <c r="N34" s="56">
        <f>L34*M34</f>
        <v>0</v>
      </c>
    </row>
    <row r="35" spans="2:14" ht="27" customHeight="1" thickBot="1" x14ac:dyDescent="0.25">
      <c r="B35" s="50" t="s">
        <v>58</v>
      </c>
      <c r="D35" s="51" t="s">
        <v>5</v>
      </c>
      <c r="F35" s="50" t="s">
        <v>6</v>
      </c>
      <c r="J35" s="51" t="s">
        <v>8</v>
      </c>
      <c r="N35" s="51"/>
    </row>
    <row r="36" spans="2:14" ht="69" thickBot="1" x14ac:dyDescent="0.25">
      <c r="B36" s="61" t="s">
        <v>59</v>
      </c>
      <c r="D36" s="25" t="s">
        <v>13</v>
      </c>
      <c r="F36" s="60" t="s">
        <v>60</v>
      </c>
      <c r="H36" s="59" t="s">
        <v>15</v>
      </c>
      <c r="J36" s="26"/>
      <c r="L36" s="56">
        <f>IF(D36="نعم",1,0)</f>
        <v>0</v>
      </c>
      <c r="M36" s="57">
        <v>2</v>
      </c>
      <c r="N36" s="56">
        <f>L36*M36</f>
        <v>0</v>
      </c>
    </row>
    <row r="37" spans="2:14" ht="27" customHeight="1" thickBot="1" x14ac:dyDescent="0.25">
      <c r="B37" s="50" t="s">
        <v>61</v>
      </c>
      <c r="D37" s="51" t="s">
        <v>5</v>
      </c>
      <c r="F37" s="50" t="s">
        <v>6</v>
      </c>
      <c r="J37" s="51" t="s">
        <v>8</v>
      </c>
      <c r="N37" s="51"/>
    </row>
    <row r="38" spans="2:14" ht="69" thickBot="1" x14ac:dyDescent="0.25">
      <c r="B38" s="60" t="s">
        <v>62</v>
      </c>
      <c r="D38" s="25" t="s">
        <v>13</v>
      </c>
      <c r="F38" s="61" t="s">
        <v>63</v>
      </c>
      <c r="H38" s="64"/>
      <c r="J38" s="26"/>
      <c r="L38" s="56">
        <f>IF(D38="نعم",1,0)</f>
        <v>0</v>
      </c>
      <c r="M38" s="57">
        <v>2</v>
      </c>
      <c r="N38" s="56">
        <f>L38*M38</f>
        <v>0</v>
      </c>
    </row>
    <row r="39" spans="2:14" ht="27" customHeight="1" thickBot="1" x14ac:dyDescent="0.25">
      <c r="B39" s="50" t="s">
        <v>64</v>
      </c>
      <c r="D39" s="51" t="s">
        <v>5</v>
      </c>
      <c r="F39" s="50" t="s">
        <v>6</v>
      </c>
      <c r="J39" s="51" t="s">
        <v>8</v>
      </c>
      <c r="N39" s="51"/>
    </row>
    <row r="40" spans="2:14" ht="86" thickBot="1" x14ac:dyDescent="0.25">
      <c r="B40" s="61" t="s">
        <v>65</v>
      </c>
      <c r="D40" s="25" t="s">
        <v>13</v>
      </c>
      <c r="F40" s="60" t="s">
        <v>66</v>
      </c>
      <c r="H40" s="27" t="s">
        <v>15</v>
      </c>
      <c r="J40" s="26"/>
      <c r="L40" s="56">
        <f>IF(D40="نعم",1,0)</f>
        <v>0</v>
      </c>
      <c r="M40" s="57">
        <v>1</v>
      </c>
      <c r="N40" s="56">
        <f>L40*M40</f>
        <v>0</v>
      </c>
    </row>
    <row r="41" spans="2:14" ht="27" customHeight="1" thickBot="1" x14ac:dyDescent="0.25">
      <c r="B41" s="50" t="s">
        <v>67</v>
      </c>
      <c r="D41" s="51" t="s">
        <v>5</v>
      </c>
      <c r="F41" s="50" t="s">
        <v>6</v>
      </c>
      <c r="J41" s="51" t="s">
        <v>8</v>
      </c>
      <c r="N41" s="51"/>
    </row>
    <row r="42" spans="2:14" ht="120" thickBot="1" x14ac:dyDescent="0.25">
      <c r="B42" s="65" t="s">
        <v>68</v>
      </c>
      <c r="D42" s="25" t="s">
        <v>13</v>
      </c>
      <c r="F42" s="60" t="s">
        <v>69</v>
      </c>
      <c r="H42" s="27" t="s">
        <v>15</v>
      </c>
      <c r="J42" s="26"/>
      <c r="L42" s="56">
        <f>IF(D42="نعم",1,0)</f>
        <v>0</v>
      </c>
      <c r="M42" s="57">
        <v>1</v>
      </c>
      <c r="N42" s="56">
        <f>L42*M42</f>
        <v>0</v>
      </c>
    </row>
    <row r="43" spans="2:14" ht="27" customHeight="1" thickBot="1" x14ac:dyDescent="0.25">
      <c r="B43" s="50" t="s">
        <v>70</v>
      </c>
      <c r="D43" s="51" t="s">
        <v>5</v>
      </c>
      <c r="F43" s="50" t="s">
        <v>6</v>
      </c>
      <c r="J43" s="51" t="s">
        <v>8</v>
      </c>
      <c r="N43" s="51"/>
    </row>
    <row r="44" spans="2:14" ht="120" thickBot="1" x14ac:dyDescent="0.25">
      <c r="B44" s="61" t="s">
        <v>71</v>
      </c>
      <c r="D44" s="25" t="s">
        <v>13</v>
      </c>
      <c r="F44" s="60" t="s">
        <v>72</v>
      </c>
      <c r="H44" s="27" t="s">
        <v>15</v>
      </c>
      <c r="J44" s="26"/>
      <c r="L44" s="56">
        <f>IF(D44="نعم",1,0)</f>
        <v>0</v>
      </c>
      <c r="M44" s="57">
        <v>1</v>
      </c>
      <c r="N44" s="56">
        <f>L44*M44</f>
        <v>0</v>
      </c>
    </row>
    <row r="45" spans="2:14" ht="27" customHeight="1" thickBot="1" x14ac:dyDescent="0.25">
      <c r="B45" s="50" t="s">
        <v>73</v>
      </c>
      <c r="D45" s="51" t="s">
        <v>5</v>
      </c>
      <c r="F45" s="50" t="s">
        <v>6</v>
      </c>
      <c r="J45" s="51" t="s">
        <v>8</v>
      </c>
      <c r="N45" s="51"/>
    </row>
    <row r="46" spans="2:14" ht="120" thickBot="1" x14ac:dyDescent="0.25">
      <c r="B46" s="61" t="s">
        <v>74</v>
      </c>
      <c r="D46" s="25" t="s">
        <v>13</v>
      </c>
      <c r="F46" s="60" t="s">
        <v>75</v>
      </c>
      <c r="H46" s="64"/>
      <c r="J46" s="26"/>
      <c r="L46" s="56">
        <f>IF(D46="نعم",1,0)</f>
        <v>0</v>
      </c>
      <c r="M46" s="57">
        <v>1</v>
      </c>
      <c r="N46" s="56">
        <f>L46*M46</f>
        <v>0</v>
      </c>
    </row>
    <row r="48" spans="2:14" ht="17" hidden="1" thickBot="1" x14ac:dyDescent="0.25">
      <c r="B48" s="66"/>
      <c r="F48" s="66"/>
      <c r="J48" s="67" t="s">
        <v>76</v>
      </c>
      <c r="L48" s="68">
        <f>SUM(L4:L46)</f>
        <v>0</v>
      </c>
      <c r="M48" s="68">
        <f>SUM(M4:M46)</f>
        <v>35</v>
      </c>
      <c r="N48" s="69">
        <f>SUM(N4:N46)/M48</f>
        <v>0</v>
      </c>
    </row>
    <row r="49" spans="2:6" x14ac:dyDescent="0.2">
      <c r="B49" s="66"/>
      <c r="F49" s="66"/>
    </row>
  </sheetData>
  <sheetProtection algorithmName="SHA-512" hashValue="PZ7vuS7z51wLJg26FO3pEyvEAnAs6chmxgtDBQG32ZUY0PbGRqK2lYMeb+Jo1HAR6R2xpJgE4sGoT6Lt5vlaHg==" saltValue="ZZy0IPN60mqYMJIz5+6DcQ==" spinCount="100000" sheet="1" objects="1" scenarios="1"/>
  <mergeCells count="14">
    <mergeCell ref="B9:B10"/>
    <mergeCell ref="D9:D10"/>
    <mergeCell ref="F9:F10"/>
    <mergeCell ref="J9:J10"/>
    <mergeCell ref="A4:A5"/>
    <mergeCell ref="C4:C5"/>
    <mergeCell ref="E4:E5"/>
    <mergeCell ref="G4:G5"/>
    <mergeCell ref="I4:I5"/>
    <mergeCell ref="B2:J2"/>
    <mergeCell ref="B4:B5"/>
    <mergeCell ref="D4:D5"/>
    <mergeCell ref="F4:F5"/>
    <mergeCell ref="J4:J5"/>
  </mergeCells>
  <hyperlinks>
    <hyperlink ref="H4" r:id="rId1" display="Resource Link" xr:uid="{628650CB-B262-4A59-9364-14EFEFFB577A}"/>
    <hyperlink ref="H5" r:id="rId2" display="Resource Link" xr:uid="{189FC78C-7BE0-4813-B8A1-56215268986B}"/>
    <hyperlink ref="H7" r:id="rId3" display="Resource Link" xr:uid="{A2A6A4B2-7257-416F-A442-2AE022826626}"/>
    <hyperlink ref="H9" r:id="rId4" xr:uid="{4105C1F6-78B7-4EDF-85AD-2BFEBE9DCEEF}"/>
    <hyperlink ref="H16" r:id="rId5" xr:uid="{67D7DC59-1363-46FD-A45E-2F7EC031A742}"/>
    <hyperlink ref="H20" r:id="rId6" display="Resource Link" xr:uid="{0F69BD3E-6D0D-451B-8F83-A0955319BBC4}"/>
    <hyperlink ref="H40" r:id="rId7" location=":~:text=Web%20Content%20Accessibility%20Guidelines%20(WCAG)%202%20is%20developed%20through%20the,%2C%20organizations%2C%20and%20governments%20internationally" display="Resource Link" xr:uid="{A0F3DB8D-5990-4DFF-A168-02861431DDC9}"/>
    <hyperlink ref="H10" r:id="rId8" display="Resource Link" xr:uid="{7648E2B1-0411-4C04-81AD-AAF34F549D8E}"/>
    <hyperlink ref="H32" r:id="rId9" display="Resource Link" xr:uid="{3ED35A80-FBCF-4ED8-B045-8EB73AE21BC5}"/>
    <hyperlink ref="H36" r:id="rId10" display="Resource Link" xr:uid="{EB1B71A2-388C-4E74-AA84-7B57B39E9723}"/>
    <hyperlink ref="H42" r:id="rId11" display="Resource Link" xr:uid="{B9B77F68-C62C-4C00-A036-5C5E745F7AC5}"/>
    <hyperlink ref="H26" r:id="rId12" display="Resource Link" xr:uid="{96C02BD0-4287-4BD9-8BA6-12E6C9459229}"/>
    <hyperlink ref="H44" r:id="rId13" display="Resource Link" xr:uid="{91C15DD9-8B40-4EB8-9EC7-52F1CC4368C2}"/>
    <hyperlink ref="H18" r:id="rId14" display="Resource Link" xr:uid="{93F1D687-2373-4481-AFDA-DC12EACB167F}"/>
  </hyperlinks>
  <pageMargins left="0.7" right="0.7" top="0.75" bottom="0.75" header="0.3" footer="0.3"/>
  <pageSetup scale="51" fitToHeight="0" orientation="portrait" r:id="rId15"/>
  <extLst>
    <ext xmlns:x14="http://schemas.microsoft.com/office/spreadsheetml/2009/9/main" uri="{CCE6A557-97BC-4b89-ADB6-D9C93CAAB3DF}">
      <x14:dataValidations xmlns:xm="http://schemas.microsoft.com/office/excel/2006/main" count="1">
        <x14:dataValidation type="list" allowBlank="1" showInputMessage="1" showErrorMessage="1" xr:uid="{E4ABD616-19DC-4384-B8E8-C275C7134E6E}">
          <x14:formula1>
            <xm:f>Options!$A$1:$A$3</xm:f>
          </x14:formula1>
          <xm:sqref>D20 D28 D18 D26 D7 D36 D9 D42 D34 D32 D38 D4 D12 D30 D14 D16 D24 D22 D40 D44 D46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7A628-61BB-4594-9D44-8549E83914E0}">
  <sheetPr codeName="Sheet3">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2.6640625" style="45" customWidth="1"/>
    <col min="2" max="2" width="51.33203125" style="45" customWidth="1"/>
    <col min="3" max="3" width="2.6640625" style="45" customWidth="1"/>
    <col min="4" max="4" width="12.5" style="45" bestFit="1" customWidth="1"/>
    <col min="5" max="5" width="2.6640625" style="45" customWidth="1"/>
    <col min="6" max="6" width="50.5" style="45" customWidth="1"/>
    <col min="7" max="7" width="2.6640625" style="45" customWidth="1"/>
    <col min="8" max="8" width="26.1640625" style="45" customWidth="1"/>
    <col min="9" max="9" width="2.6640625" style="45" customWidth="1"/>
    <col min="10" max="10" width="52.33203125" style="45" customWidth="1"/>
    <col min="11" max="11" width="2.6640625" style="45" customWidth="1"/>
    <col min="12" max="14" width="9.33203125" style="45" hidden="1" customWidth="1"/>
    <col min="15" max="16384" width="8.6640625" style="45"/>
  </cols>
  <sheetData>
    <row r="1" spans="1:14" ht="17" thickBot="1" x14ac:dyDescent="0.25"/>
    <row r="2" spans="1:14" ht="31.25" customHeight="1" thickBot="1" x14ac:dyDescent="0.25">
      <c r="B2" s="46" t="s">
        <v>77</v>
      </c>
      <c r="C2" s="47"/>
      <c r="D2" s="47"/>
      <c r="E2" s="47"/>
      <c r="F2" s="47"/>
      <c r="G2" s="47"/>
      <c r="H2" s="47"/>
      <c r="I2" s="47"/>
      <c r="J2" s="48"/>
      <c r="N2" s="49"/>
    </row>
    <row r="3" spans="1:14" ht="27" customHeight="1" thickBot="1" x14ac:dyDescent="0.25">
      <c r="B3" s="50" t="s">
        <v>78</v>
      </c>
      <c r="D3" s="51" t="s">
        <v>5</v>
      </c>
      <c r="F3" s="50" t="s">
        <v>6</v>
      </c>
      <c r="H3" s="51" t="s">
        <v>7</v>
      </c>
      <c r="J3" s="51" t="s">
        <v>8</v>
      </c>
      <c r="L3" s="52" t="s">
        <v>9</v>
      </c>
      <c r="M3" s="52" t="s">
        <v>10</v>
      </c>
      <c r="N3" s="52" t="s">
        <v>11</v>
      </c>
    </row>
    <row r="4" spans="1:14" ht="43.25" customHeight="1" thickBot="1" x14ac:dyDescent="0.25">
      <c r="B4" s="61" t="s">
        <v>79</v>
      </c>
      <c r="D4" s="25" t="s">
        <v>13</v>
      </c>
      <c r="F4" s="61"/>
      <c r="H4" s="64"/>
      <c r="J4" s="26"/>
      <c r="L4" s="56">
        <f>IF(D4="نعم",1,0)</f>
        <v>0</v>
      </c>
      <c r="M4" s="57">
        <v>1</v>
      </c>
      <c r="N4" s="56">
        <f>L4*M4</f>
        <v>0</v>
      </c>
    </row>
    <row r="5" spans="1:14" ht="27" customHeight="1" thickBot="1" x14ac:dyDescent="0.25">
      <c r="B5" s="50" t="s">
        <v>80</v>
      </c>
      <c r="D5" s="51" t="s">
        <v>5</v>
      </c>
      <c r="F5" s="50" t="s">
        <v>6</v>
      </c>
      <c r="J5" s="51" t="s">
        <v>8</v>
      </c>
      <c r="N5" s="51"/>
    </row>
    <row r="6" spans="1:14" ht="30.5" customHeight="1" thickBot="1" x14ac:dyDescent="0.25">
      <c r="A6" s="53"/>
      <c r="B6" s="70" t="s">
        <v>81</v>
      </c>
      <c r="C6" s="53"/>
      <c r="D6" s="28" t="s">
        <v>13</v>
      </c>
      <c r="E6" s="53"/>
      <c r="F6" s="54" t="s">
        <v>82</v>
      </c>
      <c r="G6" s="53"/>
      <c r="H6" s="27" t="s">
        <v>15</v>
      </c>
      <c r="I6" s="53"/>
      <c r="J6" s="30"/>
      <c r="L6" s="56">
        <f>IF(D6="نعم",1,0)</f>
        <v>0</v>
      </c>
      <c r="M6" s="57">
        <v>1</v>
      </c>
      <c r="N6" s="56">
        <f>L6*M6</f>
        <v>0</v>
      </c>
    </row>
    <row r="7" spans="1:14" ht="30.5" customHeight="1" thickBot="1" x14ac:dyDescent="0.25">
      <c r="A7" s="53"/>
      <c r="B7" s="71"/>
      <c r="C7" s="53"/>
      <c r="D7" s="29"/>
      <c r="E7" s="53"/>
      <c r="F7" s="58"/>
      <c r="G7" s="53"/>
      <c r="H7" s="27" t="s">
        <v>15</v>
      </c>
      <c r="I7" s="53"/>
      <c r="J7" s="31"/>
      <c r="L7" s="56"/>
      <c r="M7" s="57"/>
      <c r="N7" s="56"/>
    </row>
    <row r="8" spans="1:14" ht="27" customHeight="1" thickBot="1" x14ac:dyDescent="0.25">
      <c r="B8" s="50" t="s">
        <v>83</v>
      </c>
      <c r="D8" s="51" t="s">
        <v>5</v>
      </c>
      <c r="F8" s="50" t="s">
        <v>6</v>
      </c>
      <c r="J8" s="51" t="s">
        <v>8</v>
      </c>
      <c r="N8" s="51"/>
    </row>
    <row r="9" spans="1:14" ht="50.5" customHeight="1" thickBot="1" x14ac:dyDescent="0.25">
      <c r="A9" s="53"/>
      <c r="B9" s="54" t="s">
        <v>84</v>
      </c>
      <c r="C9" s="53"/>
      <c r="D9" s="28" t="s">
        <v>13</v>
      </c>
      <c r="E9" s="53"/>
      <c r="F9" s="54" t="s">
        <v>85</v>
      </c>
      <c r="G9" s="53"/>
      <c r="H9" s="59" t="s">
        <v>15</v>
      </c>
      <c r="I9" s="53"/>
      <c r="J9" s="30"/>
      <c r="L9" s="56">
        <f>IF(D9="نعم",1,0)</f>
        <v>0</v>
      </c>
      <c r="M9" s="57">
        <v>1</v>
      </c>
      <c r="N9" s="56">
        <f>L9*M9</f>
        <v>0</v>
      </c>
    </row>
    <row r="10" spans="1:14" ht="50.5" customHeight="1" thickBot="1" x14ac:dyDescent="0.25">
      <c r="A10" s="53"/>
      <c r="B10" s="58"/>
      <c r="C10" s="53"/>
      <c r="D10" s="29"/>
      <c r="E10" s="53"/>
      <c r="F10" s="58"/>
      <c r="G10" s="53"/>
      <c r="H10" s="72" t="s">
        <v>15</v>
      </c>
      <c r="I10" s="53"/>
      <c r="J10" s="31"/>
      <c r="L10" s="56"/>
      <c r="M10" s="57"/>
      <c r="N10" s="56"/>
    </row>
    <row r="11" spans="1:14" ht="27" customHeight="1" thickBot="1" x14ac:dyDescent="0.25">
      <c r="B11" s="50" t="s">
        <v>86</v>
      </c>
      <c r="D11" s="51" t="s">
        <v>5</v>
      </c>
      <c r="F11" s="50" t="s">
        <v>6</v>
      </c>
      <c r="J11" s="51" t="s">
        <v>8</v>
      </c>
      <c r="N11" s="51"/>
    </row>
    <row r="12" spans="1:14" ht="103" thickBot="1" x14ac:dyDescent="0.25">
      <c r="B12" s="61" t="s">
        <v>87</v>
      </c>
      <c r="D12" s="25" t="s">
        <v>13</v>
      </c>
      <c r="F12" s="60" t="s">
        <v>88</v>
      </c>
      <c r="H12" s="59" t="s">
        <v>15</v>
      </c>
      <c r="J12" s="26"/>
      <c r="L12" s="56">
        <f>IF(D12="نعم",1,0)</f>
        <v>0</v>
      </c>
      <c r="M12" s="57">
        <v>2</v>
      </c>
      <c r="N12" s="56">
        <f>L12*M12</f>
        <v>0</v>
      </c>
    </row>
    <row r="13" spans="1:14" ht="27" customHeight="1" thickBot="1" x14ac:dyDescent="0.25">
      <c r="B13" s="50" t="s">
        <v>89</v>
      </c>
      <c r="D13" s="51" t="s">
        <v>5</v>
      </c>
      <c r="F13" s="50" t="s">
        <v>6</v>
      </c>
      <c r="J13" s="51" t="s">
        <v>8</v>
      </c>
      <c r="N13" s="51"/>
    </row>
    <row r="14" spans="1:14" ht="137" thickBot="1" x14ac:dyDescent="0.25">
      <c r="B14" s="60" t="s">
        <v>90</v>
      </c>
      <c r="D14" s="25" t="s">
        <v>13</v>
      </c>
      <c r="F14" s="60" t="s">
        <v>91</v>
      </c>
      <c r="H14" s="59" t="s">
        <v>15</v>
      </c>
      <c r="J14" s="26"/>
      <c r="L14" s="56">
        <f>IF(D14="نعم",1,0)</f>
        <v>0</v>
      </c>
      <c r="M14" s="57">
        <v>1</v>
      </c>
      <c r="N14" s="56">
        <f>L14*M14</f>
        <v>0</v>
      </c>
    </row>
    <row r="15" spans="1:14" ht="27" customHeight="1" thickBot="1" x14ac:dyDescent="0.25">
      <c r="B15" s="50" t="s">
        <v>92</v>
      </c>
      <c r="D15" s="51" t="s">
        <v>5</v>
      </c>
      <c r="F15" s="50" t="s">
        <v>6</v>
      </c>
      <c r="J15" s="51" t="s">
        <v>8</v>
      </c>
      <c r="N15" s="51"/>
    </row>
    <row r="16" spans="1:14" ht="52" thickBot="1" x14ac:dyDescent="0.25">
      <c r="B16" s="60" t="s">
        <v>93</v>
      </c>
      <c r="D16" s="25" t="s">
        <v>13</v>
      </c>
      <c r="F16" s="60" t="s">
        <v>94</v>
      </c>
      <c r="H16" s="59" t="s">
        <v>15</v>
      </c>
      <c r="J16" s="26"/>
      <c r="L16" s="56">
        <f>IF(D16="نعم",1,0)</f>
        <v>0</v>
      </c>
      <c r="M16" s="57">
        <v>1</v>
      </c>
      <c r="N16" s="56">
        <f>L16*M16</f>
        <v>0</v>
      </c>
    </row>
    <row r="17" spans="1:14" ht="27" customHeight="1" thickBot="1" x14ac:dyDescent="0.25">
      <c r="B17" s="50" t="s">
        <v>95</v>
      </c>
      <c r="D17" s="51" t="s">
        <v>5</v>
      </c>
      <c r="F17" s="50" t="s">
        <v>6</v>
      </c>
      <c r="J17" s="51" t="s">
        <v>8</v>
      </c>
      <c r="N17" s="51"/>
    </row>
    <row r="18" spans="1:14" ht="69" thickBot="1" x14ac:dyDescent="0.25">
      <c r="B18" s="60" t="s">
        <v>96</v>
      </c>
      <c r="D18" s="25" t="s">
        <v>13</v>
      </c>
      <c r="F18" s="60" t="s">
        <v>97</v>
      </c>
      <c r="H18" s="64"/>
      <c r="J18" s="26"/>
      <c r="L18" s="56">
        <f>IF(D18="نعم",1,0)</f>
        <v>0</v>
      </c>
      <c r="M18" s="57">
        <v>1</v>
      </c>
      <c r="N18" s="56">
        <f>L18*M18</f>
        <v>0</v>
      </c>
    </row>
    <row r="19" spans="1:14" ht="27" customHeight="1" thickBot="1" x14ac:dyDescent="0.25">
      <c r="B19" s="50" t="s">
        <v>98</v>
      </c>
      <c r="D19" s="51" t="s">
        <v>5</v>
      </c>
      <c r="F19" s="50" t="s">
        <v>6</v>
      </c>
      <c r="J19" s="51" t="s">
        <v>8</v>
      </c>
      <c r="N19" s="51"/>
    </row>
    <row r="20" spans="1:14" ht="103" thickBot="1" x14ac:dyDescent="0.25">
      <c r="B20" s="60" t="s">
        <v>99</v>
      </c>
      <c r="D20" s="25" t="s">
        <v>13</v>
      </c>
      <c r="F20" s="60" t="s">
        <v>100</v>
      </c>
      <c r="H20" s="64"/>
      <c r="J20" s="26"/>
      <c r="L20" s="56">
        <f>IF(D20="نعم",1,0)</f>
        <v>0</v>
      </c>
      <c r="M20" s="57">
        <v>1.5</v>
      </c>
      <c r="N20" s="56">
        <f>L20*M20</f>
        <v>0</v>
      </c>
    </row>
    <row r="21" spans="1:14" ht="27" customHeight="1" thickBot="1" x14ac:dyDescent="0.25">
      <c r="B21" s="50" t="s">
        <v>101</v>
      </c>
      <c r="D21" s="51" t="s">
        <v>5</v>
      </c>
      <c r="F21" s="50" t="s">
        <v>6</v>
      </c>
      <c r="J21" s="51" t="s">
        <v>8</v>
      </c>
      <c r="N21" s="51"/>
    </row>
    <row r="22" spans="1:14" ht="117" customHeight="1" thickBot="1" x14ac:dyDescent="0.25">
      <c r="A22" s="53"/>
      <c r="B22" s="54" t="s">
        <v>102</v>
      </c>
      <c r="C22" s="53"/>
      <c r="D22" s="28" t="s">
        <v>13</v>
      </c>
      <c r="E22" s="53"/>
      <c r="F22" s="54" t="s">
        <v>103</v>
      </c>
      <c r="G22" s="53"/>
      <c r="H22" s="59" t="s">
        <v>15</v>
      </c>
      <c r="I22" s="53"/>
      <c r="J22" s="30"/>
      <c r="L22" s="56">
        <f>IF(D22="نعم",1,0)</f>
        <v>0</v>
      </c>
      <c r="M22" s="57">
        <v>1</v>
      </c>
      <c r="N22" s="56">
        <f>L22*M22</f>
        <v>0</v>
      </c>
    </row>
    <row r="23" spans="1:14" ht="117" customHeight="1" thickBot="1" x14ac:dyDescent="0.25">
      <c r="A23" s="53"/>
      <c r="B23" s="58"/>
      <c r="C23" s="53"/>
      <c r="D23" s="29"/>
      <c r="E23" s="53"/>
      <c r="F23" s="58"/>
      <c r="G23" s="53"/>
      <c r="H23" s="59" t="s">
        <v>15</v>
      </c>
      <c r="I23" s="53"/>
      <c r="J23" s="31"/>
      <c r="L23" s="56"/>
      <c r="M23" s="57"/>
      <c r="N23" s="56"/>
    </row>
    <row r="24" spans="1:14" ht="27" customHeight="1" thickBot="1" x14ac:dyDescent="0.25">
      <c r="B24" s="50" t="s">
        <v>104</v>
      </c>
      <c r="D24" s="51" t="s">
        <v>5</v>
      </c>
      <c r="F24" s="50" t="s">
        <v>6</v>
      </c>
      <c r="J24" s="51" t="s">
        <v>8</v>
      </c>
      <c r="N24" s="51"/>
    </row>
    <row r="25" spans="1:14" ht="205" thickBot="1" x14ac:dyDescent="0.25">
      <c r="B25" s="60" t="s">
        <v>105</v>
      </c>
      <c r="D25" s="25" t="s">
        <v>13</v>
      </c>
      <c r="F25" s="60" t="s">
        <v>106</v>
      </c>
      <c r="H25" s="64"/>
      <c r="J25" s="26"/>
      <c r="L25" s="56">
        <f>IF(D25="نعم",1,0)</f>
        <v>0</v>
      </c>
      <c r="M25" s="57">
        <v>1</v>
      </c>
      <c r="N25" s="56">
        <f>L25*M25</f>
        <v>0</v>
      </c>
    </row>
    <row r="27" spans="1:14" ht="17" hidden="1" thickBot="1" x14ac:dyDescent="0.25">
      <c r="J27" s="67" t="s">
        <v>76</v>
      </c>
      <c r="L27" s="68">
        <f>SUM(L4:L25)</f>
        <v>0</v>
      </c>
      <c r="M27" s="68">
        <f>SUM(M4:M25)</f>
        <v>11.5</v>
      </c>
      <c r="N27" s="69">
        <f>SUM(N4:N25)/M27</f>
        <v>0</v>
      </c>
    </row>
    <row r="49" spans="6:6" x14ac:dyDescent="0.2">
      <c r="F49" s="66"/>
    </row>
    <row r="50" spans="6:6" x14ac:dyDescent="0.2">
      <c r="F50" s="66"/>
    </row>
  </sheetData>
  <sheetProtection algorithmName="SHA-512" hashValue="s9i+1l9qv4sdpgoqsqIwjiJFkvfOFL/qV/zvOmGqyMKFQIi4HNAuEsRImAry8lxST04hjZSAHKz/zK1SIczvsA==" saltValue="8AXNAWa7zvptAOYnmCTIBQ==" spinCount="100000" sheet="1" objects="1" scenarios="1"/>
  <mergeCells count="28">
    <mergeCell ref="A9:A10"/>
    <mergeCell ref="C9:C10"/>
    <mergeCell ref="E9:E10"/>
    <mergeCell ref="G9:G10"/>
    <mergeCell ref="A22:A23"/>
    <mergeCell ref="C22:C23"/>
    <mergeCell ref="E22:E23"/>
    <mergeCell ref="G22:G23"/>
    <mergeCell ref="A6:A7"/>
    <mergeCell ref="C6:C7"/>
    <mergeCell ref="E6:E7"/>
    <mergeCell ref="G6:G7"/>
    <mergeCell ref="I6:I7"/>
    <mergeCell ref="B2:J2"/>
    <mergeCell ref="J9:J10"/>
    <mergeCell ref="B22:B23"/>
    <mergeCell ref="D22:D23"/>
    <mergeCell ref="F22:F23"/>
    <mergeCell ref="J22:J23"/>
    <mergeCell ref="I22:I23"/>
    <mergeCell ref="B9:B10"/>
    <mergeCell ref="D9:D10"/>
    <mergeCell ref="F9:F10"/>
    <mergeCell ref="I9:I10"/>
    <mergeCell ref="B6:B7"/>
    <mergeCell ref="D6:D7"/>
    <mergeCell ref="F6:F7"/>
    <mergeCell ref="J6:J7"/>
  </mergeCells>
  <hyperlinks>
    <hyperlink ref="H42" r:id="rId1" location=":~:text=Web%20Content%20Accessibility%20Guidelines%20(WCAG)%202%20is%20developed%20through%20the,%2C%20organizations%2C%20and%20governments%20internationally" display="Resource Link" xr:uid="{11B3B268-FCC4-40DB-A7A6-44D2B25C309B}"/>
    <hyperlink ref="H46" r:id="rId2" display="Resource Link" xr:uid="{21E35944-323E-41D8-9F1A-19EBEE53F5D5}"/>
    <hyperlink ref="H9" r:id="rId3" display="Resource Link" xr:uid="{44CAE508-887A-4745-97C8-EB3659A1658F}"/>
    <hyperlink ref="H10" r:id="rId4" display="Resource Link" xr:uid="{54CBCC15-9885-477D-B733-B0595A6AC4C7}"/>
    <hyperlink ref="H12" r:id="rId5" display="Resource Link" xr:uid="{50EF1387-931C-43C3-BE90-24E6EB629FE6}"/>
    <hyperlink ref="H6" r:id="rId6" display="Resource Link" xr:uid="{921360D2-F3D3-4AEF-831E-10739782F0DE}"/>
    <hyperlink ref="H16" r:id="rId7" xr:uid="{C4488D92-AD30-468C-A816-4B0845D497CC}"/>
    <hyperlink ref="H22" r:id="rId8" display="Resource Link" xr:uid="{D22ACABC-F862-46D5-ABBF-AFDD92CE5A35}"/>
    <hyperlink ref="H23" r:id="rId9" display="Resource Link" xr:uid="{AA1657E3-07F2-4320-9123-BD7C975EB56A}"/>
    <hyperlink ref="H7" r:id="rId10" display="Resource Link" xr:uid="{8A9269D4-5EA9-4B15-99A7-F58C02B50EC7}"/>
    <hyperlink ref="H14" r:id="rId11" display="Resource Link" xr:uid="{ED9D5AD8-D171-4C1C-A58F-88617510DFA3}"/>
  </hyperlinks>
  <pageMargins left="0.7" right="0.7" top="0.75" bottom="0.75" header="0.3" footer="0.3"/>
  <pageSetup scale="43" fitToHeight="0" orientation="portrait" r:id="rId12"/>
  <extLst>
    <ext xmlns:x14="http://schemas.microsoft.com/office/spreadsheetml/2009/9/main" uri="{CCE6A557-97BC-4b89-ADB6-D9C93CAAB3DF}">
      <x14:dataValidations xmlns:xm="http://schemas.microsoft.com/office/excel/2006/main" count="1">
        <x14:dataValidation type="list" allowBlank="1" showInputMessage="1" showErrorMessage="1" xr:uid="{BE0701E6-74E6-4FA5-9921-DC014B03D850}">
          <x14:formula1>
            <xm:f>Options!$A$1:$A$3</xm:f>
          </x14:formula1>
          <xm:sqref>D16 D14 D4 D18 D12 D22 D9 D6 D25 D20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D7DCD-36D2-4A2E-9E99-5712114B50CD}">
  <sheetPr codeName="Sheet5">
    <tabColor rgb="FF00B0F0"/>
    <pageSetUpPr fitToPage="1"/>
  </sheetPr>
  <dimension ref="A1:N52"/>
  <sheetViews>
    <sheetView showGridLines="0" zoomScale="110" zoomScaleNormal="110" workbookViewId="0">
      <selection activeCell="B2" sqref="B2:J2"/>
    </sheetView>
  </sheetViews>
  <sheetFormatPr baseColWidth="10" defaultColWidth="8.6640625" defaultRowHeight="16" x14ac:dyDescent="0.2"/>
  <cols>
    <col min="1" max="1" width="2.6640625" style="45" customWidth="1"/>
    <col min="2" max="2" width="50.6640625" style="45" customWidth="1"/>
    <col min="3" max="3" width="2.6640625" style="45" customWidth="1"/>
    <col min="4" max="4" width="12.5" style="45" bestFit="1" customWidth="1"/>
    <col min="5" max="5" width="2.6640625" style="45" customWidth="1"/>
    <col min="6" max="6" width="51.5" style="45" customWidth="1"/>
    <col min="7" max="7" width="2.6640625" style="45" customWidth="1"/>
    <col min="8" max="8" width="26.1640625" style="45" customWidth="1"/>
    <col min="9" max="9" width="2.6640625" style="45" customWidth="1"/>
    <col min="10" max="10" width="52.33203125" style="45" customWidth="1"/>
    <col min="11" max="11" width="2.6640625" style="45" customWidth="1"/>
    <col min="12" max="14" width="8.5" style="45" hidden="1" customWidth="1"/>
    <col min="15" max="16384" width="8.6640625" style="45"/>
  </cols>
  <sheetData>
    <row r="1" spans="1:14" ht="17" thickBot="1" x14ac:dyDescent="0.25"/>
    <row r="2" spans="1:14" ht="31.25" customHeight="1" thickBot="1" x14ac:dyDescent="0.25">
      <c r="B2" s="73" t="s">
        <v>107</v>
      </c>
      <c r="C2" s="74"/>
      <c r="D2" s="74"/>
      <c r="E2" s="74"/>
      <c r="F2" s="74"/>
      <c r="G2" s="74"/>
      <c r="H2" s="74"/>
      <c r="I2" s="74"/>
      <c r="J2" s="75"/>
      <c r="N2" s="49"/>
    </row>
    <row r="3" spans="1:14" ht="23.5" customHeight="1" thickBot="1" x14ac:dyDescent="0.25">
      <c r="B3" s="50" t="s">
        <v>108</v>
      </c>
      <c r="D3" s="51" t="s">
        <v>5</v>
      </c>
      <c r="F3" s="50" t="s">
        <v>6</v>
      </c>
      <c r="H3" s="51" t="s">
        <v>7</v>
      </c>
      <c r="J3" s="51" t="s">
        <v>8</v>
      </c>
      <c r="L3" s="52" t="s">
        <v>9</v>
      </c>
      <c r="M3" s="52" t="s">
        <v>10</v>
      </c>
      <c r="N3" s="52" t="s">
        <v>11</v>
      </c>
    </row>
    <row r="4" spans="1:14" ht="47" customHeight="1" thickBot="1" x14ac:dyDescent="0.25">
      <c r="A4" s="53"/>
      <c r="B4" s="70" t="s">
        <v>109</v>
      </c>
      <c r="C4" s="53"/>
      <c r="D4" s="28" t="s">
        <v>13</v>
      </c>
      <c r="E4" s="53"/>
      <c r="F4" s="70" t="s">
        <v>110</v>
      </c>
      <c r="G4" s="53"/>
      <c r="H4" s="27" t="s">
        <v>15</v>
      </c>
      <c r="I4" s="53"/>
      <c r="J4" s="30"/>
      <c r="L4" s="56">
        <f>IF(D4="نعم",1,0)</f>
        <v>0</v>
      </c>
      <c r="M4" s="57">
        <v>2</v>
      </c>
      <c r="N4" s="56">
        <f>L4*M4</f>
        <v>0</v>
      </c>
    </row>
    <row r="5" spans="1:14" ht="47" customHeight="1" thickBot="1" x14ac:dyDescent="0.25">
      <c r="A5" s="53"/>
      <c r="B5" s="76"/>
      <c r="C5" s="53"/>
      <c r="D5" s="34"/>
      <c r="E5" s="53"/>
      <c r="F5" s="76"/>
      <c r="G5" s="53"/>
      <c r="H5" s="27" t="s">
        <v>15</v>
      </c>
      <c r="I5" s="53"/>
      <c r="J5" s="35"/>
      <c r="L5" s="56"/>
      <c r="M5" s="57"/>
      <c r="N5" s="56"/>
    </row>
    <row r="6" spans="1:14" ht="47" customHeight="1" thickBot="1" x14ac:dyDescent="0.25">
      <c r="A6" s="53"/>
      <c r="B6" s="76"/>
      <c r="C6" s="53"/>
      <c r="D6" s="34"/>
      <c r="E6" s="53"/>
      <c r="F6" s="76"/>
      <c r="G6" s="53"/>
      <c r="H6" s="27" t="s">
        <v>15</v>
      </c>
      <c r="I6" s="53"/>
      <c r="J6" s="35"/>
      <c r="L6" s="56"/>
      <c r="M6" s="57"/>
      <c r="N6" s="56"/>
    </row>
    <row r="7" spans="1:14" ht="47" customHeight="1" thickBot="1" x14ac:dyDescent="0.25">
      <c r="A7" s="53"/>
      <c r="B7" s="71"/>
      <c r="C7" s="53"/>
      <c r="D7" s="29"/>
      <c r="E7" s="53"/>
      <c r="F7" s="71"/>
      <c r="G7" s="53"/>
      <c r="H7" s="27" t="s">
        <v>15</v>
      </c>
      <c r="I7" s="53"/>
      <c r="J7" s="31"/>
      <c r="L7" s="56"/>
      <c r="M7" s="57"/>
      <c r="N7" s="56"/>
    </row>
    <row r="8" spans="1:14" ht="27" customHeight="1" thickBot="1" x14ac:dyDescent="0.25">
      <c r="B8" s="50" t="s">
        <v>111</v>
      </c>
      <c r="D8" s="51" t="s">
        <v>5</v>
      </c>
      <c r="F8" s="50" t="s">
        <v>6</v>
      </c>
      <c r="J8" s="51" t="s">
        <v>8</v>
      </c>
      <c r="N8" s="51"/>
    </row>
    <row r="9" spans="1:14" ht="103" thickBot="1" x14ac:dyDescent="0.25">
      <c r="B9" s="61" t="s">
        <v>112</v>
      </c>
      <c r="D9" s="25" t="s">
        <v>13</v>
      </c>
      <c r="F9" s="61" t="s">
        <v>113</v>
      </c>
      <c r="H9" s="64"/>
      <c r="J9" s="26"/>
      <c r="L9" s="56">
        <f>IF(D9="نعم",1,0)</f>
        <v>0</v>
      </c>
      <c r="M9" s="57">
        <v>2</v>
      </c>
      <c r="N9" s="56">
        <f>L9*M9</f>
        <v>0</v>
      </c>
    </row>
    <row r="10" spans="1:14" ht="27" customHeight="1" thickBot="1" x14ac:dyDescent="0.25">
      <c r="B10" s="50" t="s">
        <v>114</v>
      </c>
      <c r="D10" s="51" t="s">
        <v>5</v>
      </c>
      <c r="F10" s="50" t="s">
        <v>6</v>
      </c>
      <c r="J10" s="51" t="s">
        <v>8</v>
      </c>
      <c r="N10" s="51"/>
    </row>
    <row r="11" spans="1:14" ht="35" thickBot="1" x14ac:dyDescent="0.25">
      <c r="B11" s="61" t="s">
        <v>115</v>
      </c>
      <c r="D11" s="25" t="s">
        <v>13</v>
      </c>
      <c r="F11" s="61"/>
      <c r="H11" s="64"/>
      <c r="J11" s="26"/>
      <c r="L11" s="56">
        <f>IF(D11="نعم",1,0)</f>
        <v>0</v>
      </c>
      <c r="M11" s="57">
        <v>1</v>
      </c>
      <c r="N11" s="56">
        <f>L11*M11</f>
        <v>0</v>
      </c>
    </row>
    <row r="12" spans="1:14" ht="27" customHeight="1" thickBot="1" x14ac:dyDescent="0.25">
      <c r="B12" s="50" t="s">
        <v>116</v>
      </c>
      <c r="D12" s="51" t="s">
        <v>5</v>
      </c>
      <c r="F12" s="50" t="s">
        <v>6</v>
      </c>
      <c r="J12" s="51" t="s">
        <v>8</v>
      </c>
      <c r="N12" s="51"/>
    </row>
    <row r="13" spans="1:14" ht="86" thickBot="1" x14ac:dyDescent="0.25">
      <c r="B13" s="61" t="s">
        <v>117</v>
      </c>
      <c r="D13" s="25" t="s">
        <v>13</v>
      </c>
      <c r="F13" s="61" t="s">
        <v>118</v>
      </c>
      <c r="H13" s="64"/>
      <c r="J13" s="26"/>
      <c r="L13" s="56">
        <f>IF(D13="نعم",1,0)</f>
        <v>0</v>
      </c>
      <c r="M13" s="57">
        <v>1</v>
      </c>
      <c r="N13" s="56">
        <f>L13*M13</f>
        <v>0</v>
      </c>
    </row>
    <row r="14" spans="1:14" ht="27" customHeight="1" thickBot="1" x14ac:dyDescent="0.25">
      <c r="B14" s="50" t="s">
        <v>119</v>
      </c>
      <c r="D14" s="51" t="s">
        <v>5</v>
      </c>
      <c r="F14" s="50" t="s">
        <v>6</v>
      </c>
      <c r="J14" s="51" t="s">
        <v>8</v>
      </c>
      <c r="N14" s="51"/>
    </row>
    <row r="15" spans="1:14" ht="103" thickBot="1" x14ac:dyDescent="0.25">
      <c r="B15" s="61" t="s">
        <v>120</v>
      </c>
      <c r="D15" s="25" t="s">
        <v>13</v>
      </c>
      <c r="F15" s="61" t="s">
        <v>121</v>
      </c>
      <c r="H15" s="64"/>
      <c r="J15" s="26"/>
      <c r="L15" s="56">
        <f>IF(D15="نعم",1,0)</f>
        <v>0</v>
      </c>
      <c r="M15" s="57">
        <v>1</v>
      </c>
      <c r="N15" s="56">
        <f>L15*M15</f>
        <v>0</v>
      </c>
    </row>
    <row r="16" spans="1:14" ht="27" customHeight="1" thickBot="1" x14ac:dyDescent="0.25">
      <c r="B16" s="50" t="s">
        <v>122</v>
      </c>
      <c r="D16" s="51" t="s">
        <v>5</v>
      </c>
      <c r="F16" s="50" t="s">
        <v>6</v>
      </c>
      <c r="J16" s="51" t="s">
        <v>8</v>
      </c>
      <c r="N16" s="51"/>
    </row>
    <row r="17" spans="2:14" ht="86" thickBot="1" x14ac:dyDescent="0.25">
      <c r="B17" s="61" t="s">
        <v>123</v>
      </c>
      <c r="D17" s="25" t="s">
        <v>13</v>
      </c>
      <c r="F17" s="61"/>
      <c r="H17" s="64"/>
      <c r="J17" s="26"/>
      <c r="L17" s="56">
        <f>IF(D17="نعم",1,0)</f>
        <v>0</v>
      </c>
      <c r="M17" s="57">
        <v>1</v>
      </c>
      <c r="N17" s="56">
        <f>L17*M17</f>
        <v>0</v>
      </c>
    </row>
    <row r="18" spans="2:14" ht="27" customHeight="1" thickBot="1" x14ac:dyDescent="0.25">
      <c r="B18" s="50" t="s">
        <v>124</v>
      </c>
      <c r="D18" s="51" t="s">
        <v>5</v>
      </c>
      <c r="F18" s="50" t="s">
        <v>6</v>
      </c>
      <c r="J18" s="51" t="s">
        <v>8</v>
      </c>
      <c r="N18" s="51"/>
    </row>
    <row r="19" spans="2:14" ht="52" thickBot="1" x14ac:dyDescent="0.25">
      <c r="B19" s="61" t="s">
        <v>125</v>
      </c>
      <c r="D19" s="25" t="s">
        <v>13</v>
      </c>
      <c r="F19" s="61"/>
      <c r="H19" s="64"/>
      <c r="J19" s="26"/>
      <c r="L19" s="56">
        <f>IF(D19="نعم",1,0)</f>
        <v>0</v>
      </c>
      <c r="M19" s="57">
        <v>1.5</v>
      </c>
      <c r="N19" s="56">
        <f>L19*M19</f>
        <v>0</v>
      </c>
    </row>
    <row r="20" spans="2:14" ht="27" customHeight="1" thickBot="1" x14ac:dyDescent="0.25">
      <c r="B20" s="50" t="s">
        <v>126</v>
      </c>
      <c r="D20" s="51" t="s">
        <v>5</v>
      </c>
      <c r="F20" s="50" t="s">
        <v>6</v>
      </c>
      <c r="J20" s="51" t="s">
        <v>8</v>
      </c>
      <c r="N20" s="51"/>
    </row>
    <row r="21" spans="2:14" ht="69" thickBot="1" x14ac:dyDescent="0.25">
      <c r="B21" s="61" t="s">
        <v>127</v>
      </c>
      <c r="D21" s="25" t="s">
        <v>13</v>
      </c>
      <c r="F21" s="61"/>
      <c r="H21" s="64"/>
      <c r="J21" s="26"/>
      <c r="L21" s="56">
        <f>IF(D21="نعم",1,0)</f>
        <v>0</v>
      </c>
      <c r="M21" s="57">
        <v>1</v>
      </c>
      <c r="N21" s="56">
        <f>L21*M21</f>
        <v>0</v>
      </c>
    </row>
    <row r="22" spans="2:14" ht="27" customHeight="1" thickBot="1" x14ac:dyDescent="0.25">
      <c r="B22" s="50" t="s">
        <v>128</v>
      </c>
      <c r="D22" s="51" t="s">
        <v>5</v>
      </c>
      <c r="F22" s="50" t="s">
        <v>6</v>
      </c>
      <c r="J22" s="51" t="s">
        <v>8</v>
      </c>
      <c r="N22" s="51"/>
    </row>
    <row r="23" spans="2:14" ht="52" thickBot="1" x14ac:dyDescent="0.25">
      <c r="B23" s="61" t="s">
        <v>129</v>
      </c>
      <c r="D23" s="25" t="s">
        <v>13</v>
      </c>
      <c r="F23" s="61" t="s">
        <v>130</v>
      </c>
      <c r="H23" s="27" t="s">
        <v>15</v>
      </c>
      <c r="J23" s="26"/>
      <c r="L23" s="56">
        <f>IF(D23="نعم",1,0)</f>
        <v>0</v>
      </c>
      <c r="M23" s="57">
        <v>1</v>
      </c>
      <c r="N23" s="56">
        <f>L23*M23</f>
        <v>0</v>
      </c>
    </row>
    <row r="25" spans="2:14" ht="17" hidden="1" thickBot="1" x14ac:dyDescent="0.25">
      <c r="J25" s="67" t="s">
        <v>76</v>
      </c>
      <c r="L25" s="68">
        <f>SUM(L4:L23)</f>
        <v>0</v>
      </c>
      <c r="M25" s="68">
        <f>SUM(M4:M23)</f>
        <v>11.5</v>
      </c>
      <c r="N25" s="77">
        <f>SUM(N4:N23)/M25</f>
        <v>0</v>
      </c>
    </row>
    <row r="51" spans="6:6" x14ac:dyDescent="0.2">
      <c r="F51" s="66"/>
    </row>
    <row r="52" spans="6:6" x14ac:dyDescent="0.2">
      <c r="F52" s="66"/>
    </row>
  </sheetData>
  <sheetProtection algorithmName="SHA-512" hashValue="51WcW/nel1aNN0C8Erwzu6BvYSNAe+B1r89lPHO+DPbQ0bz/hDxrs3EgAzWJJe+VKXytOJQ5KT5wAFje6kQu1Q==" saltValue="RuqOlsAuD+YXlC2WQ0xTeA==" spinCount="100000" sheet="1" objects="1" scenarios="1"/>
  <mergeCells count="10">
    <mergeCell ref="A4:A7"/>
    <mergeCell ref="C4:C7"/>
    <mergeCell ref="E4:E7"/>
    <mergeCell ref="G4:G7"/>
    <mergeCell ref="I4:I7"/>
    <mergeCell ref="B2:J2"/>
    <mergeCell ref="D4:D7"/>
    <mergeCell ref="F4:F7"/>
    <mergeCell ref="J4:J7"/>
    <mergeCell ref="B4:B7"/>
  </mergeCells>
  <hyperlinks>
    <hyperlink ref="H4" r:id="rId1" display="Resource Link" xr:uid="{5FDA20A2-0179-41C7-826D-E27FBD2BD40F}"/>
    <hyperlink ref="H5" r:id="rId2" display="Resource Link" xr:uid="{C0CE0EB6-A65D-44A2-81EA-A8BEFF126FB4}"/>
    <hyperlink ref="H6" r:id="rId3" display="Resource Link" xr:uid="{D579F29A-01A3-4318-AD0F-09EDA14B7F07}"/>
    <hyperlink ref="H7" r:id="rId4" display="Resource Link" xr:uid="{4C074487-D656-47EF-A60B-ED100564D14A}"/>
    <hyperlink ref="H23" r:id="rId5" display="Resource Link" xr:uid="{A70A3937-DF47-4144-9FD0-371A2A425C9E}"/>
  </hyperlinks>
  <pageMargins left="0.7" right="0.7" top="0.75" bottom="0.75" header="0.3" footer="0.3"/>
  <pageSetup scale="52"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37FA0AF5-12A5-436B-B613-20757F3EF644}">
          <x14:formula1>
            <xm:f>Options!$A$1:$A$3</xm:f>
          </x14:formula1>
          <xm:sqref>D4 D21 D19 D17 D9 D15 D13 D11 D23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9CC7A-3A3A-499C-9B65-D4AF6DD202DE}">
  <sheetPr codeName="Sheet4">
    <tabColor rgb="FF00B0F0"/>
    <pageSetUpPr fitToPage="1"/>
  </sheetPr>
  <dimension ref="A1:N50"/>
  <sheetViews>
    <sheetView showGridLines="0" zoomScale="110" zoomScaleNormal="110" workbookViewId="0">
      <selection activeCell="B2" sqref="B2:J2"/>
    </sheetView>
  </sheetViews>
  <sheetFormatPr baseColWidth="10" defaultColWidth="8.6640625" defaultRowHeight="16" x14ac:dyDescent="0.2"/>
  <cols>
    <col min="1" max="1" width="2.6640625" style="45" customWidth="1"/>
    <col min="2" max="2" width="50.6640625" style="45" customWidth="1"/>
    <col min="3" max="3" width="2.6640625" style="45" customWidth="1"/>
    <col min="4" max="4" width="12.5" style="45" bestFit="1" customWidth="1"/>
    <col min="5" max="5" width="2.6640625" style="45" customWidth="1"/>
    <col min="6" max="6" width="51.5" style="45" customWidth="1"/>
    <col min="7" max="7" width="2.6640625" style="45" customWidth="1"/>
    <col min="8" max="8" width="26.1640625" style="45" customWidth="1"/>
    <col min="9" max="9" width="2.6640625" style="45" customWidth="1"/>
    <col min="10" max="10" width="52.33203125" style="45" customWidth="1"/>
    <col min="11" max="11" width="2.6640625" style="45" customWidth="1"/>
    <col min="12" max="14" width="10.33203125" style="45" hidden="1" customWidth="1"/>
    <col min="15" max="16384" width="8.6640625" style="45"/>
  </cols>
  <sheetData>
    <row r="1" spans="1:14" ht="17" thickBot="1" x14ac:dyDescent="0.25">
      <c r="H1" s="78"/>
    </row>
    <row r="2" spans="1:14" ht="31.25" customHeight="1" thickBot="1" x14ac:dyDescent="0.25">
      <c r="B2" s="46" t="s">
        <v>131</v>
      </c>
      <c r="C2" s="47"/>
      <c r="D2" s="47"/>
      <c r="E2" s="47"/>
      <c r="F2" s="47"/>
      <c r="G2" s="47"/>
      <c r="H2" s="47"/>
      <c r="I2" s="47"/>
      <c r="J2" s="48"/>
      <c r="N2" s="49"/>
    </row>
    <row r="3" spans="1:14" ht="20.5" customHeight="1" thickBot="1" x14ac:dyDescent="0.25">
      <c r="B3" s="50" t="s">
        <v>132</v>
      </c>
      <c r="D3" s="51" t="s">
        <v>5</v>
      </c>
      <c r="F3" s="50" t="s">
        <v>6</v>
      </c>
      <c r="H3" s="51" t="s">
        <v>7</v>
      </c>
      <c r="J3" s="51" t="s">
        <v>8</v>
      </c>
      <c r="L3" s="52" t="s">
        <v>9</v>
      </c>
      <c r="M3" s="52" t="s">
        <v>10</v>
      </c>
      <c r="N3" s="52" t="s">
        <v>11</v>
      </c>
    </row>
    <row r="4" spans="1:14" ht="85.25" customHeight="1" thickBot="1" x14ac:dyDescent="0.25">
      <c r="A4" s="53"/>
      <c r="B4" s="54" t="s">
        <v>133</v>
      </c>
      <c r="C4" s="53"/>
      <c r="D4" s="28" t="s">
        <v>13</v>
      </c>
      <c r="E4" s="53"/>
      <c r="F4" s="54" t="s">
        <v>134</v>
      </c>
      <c r="G4" s="53"/>
      <c r="H4" s="27" t="s">
        <v>15</v>
      </c>
      <c r="I4" s="53"/>
      <c r="J4" s="30"/>
      <c r="L4" s="56">
        <f>IF(D4="نعم",1,0)</f>
        <v>0</v>
      </c>
      <c r="M4" s="57">
        <v>1</v>
      </c>
      <c r="N4" s="56">
        <f>L4*M4</f>
        <v>0</v>
      </c>
    </row>
    <row r="5" spans="1:14" ht="85.25" customHeight="1" thickBot="1" x14ac:dyDescent="0.25">
      <c r="A5" s="53"/>
      <c r="B5" s="58"/>
      <c r="C5" s="53"/>
      <c r="D5" s="29"/>
      <c r="E5" s="53"/>
      <c r="F5" s="58"/>
      <c r="G5" s="53"/>
      <c r="H5" s="27" t="s">
        <v>15</v>
      </c>
      <c r="I5" s="53"/>
      <c r="J5" s="31"/>
      <c r="L5" s="56"/>
      <c r="M5" s="57"/>
      <c r="N5" s="56"/>
    </row>
    <row r="6" spans="1:14" ht="27" customHeight="1" thickBot="1" x14ac:dyDescent="0.25">
      <c r="B6" s="50" t="s">
        <v>135</v>
      </c>
      <c r="D6" s="51" t="s">
        <v>5</v>
      </c>
      <c r="F6" s="52" t="s">
        <v>6</v>
      </c>
      <c r="J6" s="51" t="s">
        <v>8</v>
      </c>
      <c r="N6" s="51"/>
    </row>
    <row r="7" spans="1:14" ht="69" thickBot="1" x14ac:dyDescent="0.25">
      <c r="B7" s="61" t="s">
        <v>136</v>
      </c>
      <c r="D7" s="25" t="s">
        <v>13</v>
      </c>
      <c r="F7" s="61"/>
      <c r="H7" s="27" t="s">
        <v>15</v>
      </c>
      <c r="J7" s="26"/>
      <c r="L7" s="56">
        <f>IF(D7="نعم",1,0)</f>
        <v>0</v>
      </c>
      <c r="M7" s="57">
        <v>1</v>
      </c>
      <c r="N7" s="56">
        <f>L7*M7</f>
        <v>0</v>
      </c>
    </row>
    <row r="8" spans="1:14" ht="27" customHeight="1" thickBot="1" x14ac:dyDescent="0.25">
      <c r="B8" s="50" t="s">
        <v>137</v>
      </c>
      <c r="D8" s="51" t="s">
        <v>5</v>
      </c>
      <c r="F8" s="50" t="s">
        <v>6</v>
      </c>
      <c r="J8" s="51" t="s">
        <v>8</v>
      </c>
      <c r="N8" s="51"/>
    </row>
    <row r="9" spans="1:14" ht="120" thickBot="1" x14ac:dyDescent="0.25">
      <c r="B9" s="61" t="s">
        <v>138</v>
      </c>
      <c r="D9" s="25" t="s">
        <v>13</v>
      </c>
      <c r="F9" s="61" t="s">
        <v>139</v>
      </c>
      <c r="H9" s="27" t="s">
        <v>15</v>
      </c>
      <c r="J9" s="26"/>
      <c r="L9" s="56">
        <f>IF(D9="نعم",1,0)</f>
        <v>0</v>
      </c>
      <c r="M9" s="57">
        <v>1.5</v>
      </c>
      <c r="N9" s="56">
        <f>L9*M9</f>
        <v>0</v>
      </c>
    </row>
    <row r="10" spans="1:14" ht="27" customHeight="1" thickBot="1" x14ac:dyDescent="0.25">
      <c r="B10" s="50" t="s">
        <v>140</v>
      </c>
      <c r="D10" s="51" t="s">
        <v>5</v>
      </c>
      <c r="F10" s="50" t="s">
        <v>6</v>
      </c>
      <c r="J10" s="51" t="s">
        <v>8</v>
      </c>
      <c r="N10" s="51"/>
    </row>
    <row r="11" spans="1:14" ht="86" thickBot="1" x14ac:dyDescent="0.25">
      <c r="B11" s="61" t="s">
        <v>141</v>
      </c>
      <c r="D11" s="25" t="s">
        <v>13</v>
      </c>
      <c r="F11" s="61" t="s">
        <v>142</v>
      </c>
      <c r="H11" s="64"/>
      <c r="J11" s="26"/>
      <c r="L11" s="56">
        <f>IF(D11="نعم",1,0)</f>
        <v>0</v>
      </c>
      <c r="M11" s="57">
        <v>1</v>
      </c>
      <c r="N11" s="56">
        <f>L11*M11</f>
        <v>0</v>
      </c>
    </row>
    <row r="12" spans="1:14" ht="27" customHeight="1" thickBot="1" x14ac:dyDescent="0.25">
      <c r="B12" s="50" t="s">
        <v>143</v>
      </c>
      <c r="D12" s="51" t="s">
        <v>5</v>
      </c>
      <c r="F12" s="50" t="s">
        <v>6</v>
      </c>
      <c r="J12" s="51" t="s">
        <v>8</v>
      </c>
      <c r="N12" s="51"/>
    </row>
    <row r="13" spans="1:14" ht="154" thickBot="1" x14ac:dyDescent="0.25">
      <c r="B13" s="61" t="s">
        <v>144</v>
      </c>
      <c r="D13" s="25" t="s">
        <v>13</v>
      </c>
      <c r="F13" s="61" t="s">
        <v>145</v>
      </c>
      <c r="H13" s="64"/>
      <c r="J13" s="26"/>
      <c r="L13" s="56">
        <f>IF(D13="نعم",1,0)</f>
        <v>0</v>
      </c>
      <c r="M13" s="57">
        <v>1</v>
      </c>
      <c r="N13" s="56">
        <f>L13*M13</f>
        <v>0</v>
      </c>
    </row>
    <row r="14" spans="1:14" ht="27" customHeight="1" thickBot="1" x14ac:dyDescent="0.25">
      <c r="B14" s="50" t="s">
        <v>146</v>
      </c>
      <c r="D14" s="51" t="s">
        <v>5</v>
      </c>
      <c r="F14" s="50" t="s">
        <v>6</v>
      </c>
      <c r="H14" s="27"/>
      <c r="J14" s="51" t="s">
        <v>8</v>
      </c>
      <c r="N14" s="51"/>
    </row>
    <row r="15" spans="1:14" ht="188" thickBot="1" x14ac:dyDescent="0.25">
      <c r="B15" s="61" t="s">
        <v>147</v>
      </c>
      <c r="D15" s="25" t="s">
        <v>13</v>
      </c>
      <c r="F15" s="61" t="s">
        <v>148</v>
      </c>
      <c r="H15" s="27" t="s">
        <v>15</v>
      </c>
      <c r="J15" s="26"/>
      <c r="L15" s="56">
        <f>IF(D15="نعم",1,0)</f>
        <v>0</v>
      </c>
      <c r="M15" s="57">
        <v>1.5</v>
      </c>
      <c r="N15" s="56">
        <f>L15*M15</f>
        <v>0</v>
      </c>
    </row>
    <row r="16" spans="1:14" ht="27" customHeight="1" thickBot="1" x14ac:dyDescent="0.25">
      <c r="B16" s="50" t="s">
        <v>149</v>
      </c>
      <c r="D16" s="51" t="s">
        <v>5</v>
      </c>
      <c r="F16" s="50" t="s">
        <v>6</v>
      </c>
      <c r="J16" s="51" t="s">
        <v>8</v>
      </c>
      <c r="N16" s="51"/>
    </row>
    <row r="17" spans="2:14" ht="103" thickBot="1" x14ac:dyDescent="0.25">
      <c r="B17" s="61" t="s">
        <v>150</v>
      </c>
      <c r="D17" s="25" t="s">
        <v>13</v>
      </c>
      <c r="F17" s="61" t="s">
        <v>151</v>
      </c>
      <c r="H17" s="64"/>
      <c r="J17" s="26"/>
      <c r="L17" s="56">
        <f>IF(D17="نعم",1,0)</f>
        <v>0</v>
      </c>
      <c r="M17" s="57">
        <v>1</v>
      </c>
      <c r="N17" s="56">
        <f>L17*M17</f>
        <v>0</v>
      </c>
    </row>
    <row r="19" spans="2:14" ht="17" hidden="1" thickBot="1" x14ac:dyDescent="0.25">
      <c r="J19" s="67" t="s">
        <v>76</v>
      </c>
      <c r="L19" s="68">
        <f>SUM(L4:L17)</f>
        <v>0</v>
      </c>
      <c r="M19" s="68">
        <f>SUM(M4:M17)</f>
        <v>8</v>
      </c>
      <c r="N19" s="77">
        <f>SUM(N4:N17)/M19</f>
        <v>0</v>
      </c>
    </row>
    <row r="49" spans="6:6" x14ac:dyDescent="0.2">
      <c r="F49" s="66"/>
    </row>
    <row r="50" spans="6:6" x14ac:dyDescent="0.2">
      <c r="F50" s="66"/>
    </row>
  </sheetData>
  <sheetProtection algorithmName="SHA-512" hashValue="drt1X3HOHL4rsjhCHmrJ/mozhHT5QC8Hppwxu4/8vObIE/097b5kiV3Vz0iQ1aq+VMm7ZDcw4Ms4llxVIXLfhQ==" saltValue="VEbYATMZjtj1xr9D9pyb5A==" spinCount="100000" sheet="1" objects="1" scenarios="1"/>
  <mergeCells count="10">
    <mergeCell ref="A4:A5"/>
    <mergeCell ref="C4:C5"/>
    <mergeCell ref="E4:E5"/>
    <mergeCell ref="G4:G5"/>
    <mergeCell ref="B2:J2"/>
    <mergeCell ref="B4:B5"/>
    <mergeCell ref="D4:D5"/>
    <mergeCell ref="F4:F5"/>
    <mergeCell ref="J4:J5"/>
    <mergeCell ref="I4:I5"/>
  </mergeCells>
  <hyperlinks>
    <hyperlink ref="H4" r:id="rId1" display="Resource Link" xr:uid="{B0BE296D-6584-4831-BF34-45B753F750D2}"/>
    <hyperlink ref="H5" r:id="rId2" display="Resource Link" xr:uid="{6396C82B-9925-40D7-9709-98429756BC45}"/>
    <hyperlink ref="H9" r:id="rId3" display="Resource Link" xr:uid="{95FB2E27-DAF0-4FD6-8259-2319B7FE7895}"/>
    <hyperlink ref="H15" r:id="rId4" display="Resource Link" xr:uid="{20393A8E-3D52-47B9-8862-BB717213F836}"/>
    <hyperlink ref="H7" r:id="rId5" xr:uid="{5B7A70DA-2265-41F0-A891-60BB067F6A66}"/>
  </hyperlinks>
  <pageMargins left="0.7" right="0.7" top="0.75" bottom="0.75" header="0.3" footer="0.3"/>
  <pageSetup scale="51" fitToHeight="0" orientation="portrait" r:id="rId6"/>
  <extLst>
    <ext xmlns:x14="http://schemas.microsoft.com/office/spreadsheetml/2009/9/main" uri="{CCE6A557-97BC-4b89-ADB6-D9C93CAAB3DF}">
      <x14:dataValidations xmlns:xm="http://schemas.microsoft.com/office/excel/2006/main" count="1">
        <x14:dataValidation type="list" allowBlank="1" showInputMessage="1" showErrorMessage="1" xr:uid="{09423B84-4AF5-4D4A-96CD-609E517E8B5C}">
          <x14:formula1>
            <xm:f>Options!$A$1:$A$3</xm:f>
          </x14:formula1>
          <xm:sqref>D7 D4 D13 D9 D15 D11 D17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BE1AF-EAEE-46BB-A327-E72D264D09B0}">
  <sheetPr codeName="Sheet6">
    <tabColor rgb="FFFF0000"/>
    <pageSetUpPr fitToPage="1"/>
  </sheetPr>
  <dimension ref="A1:I86"/>
  <sheetViews>
    <sheetView showGridLines="0" zoomScale="110" zoomScaleNormal="110" workbookViewId="0">
      <selection activeCell="B2" sqref="B2"/>
    </sheetView>
  </sheetViews>
  <sheetFormatPr baseColWidth="10" defaultColWidth="8.6640625" defaultRowHeight="18" x14ac:dyDescent="0.2"/>
  <cols>
    <col min="1" max="1" width="4.33203125" style="2" customWidth="1"/>
    <col min="2" max="2" width="90.33203125" style="2" customWidth="1"/>
    <col min="3" max="3" width="4.33203125" style="2" customWidth="1"/>
    <col min="4" max="4" width="32.5" style="2" customWidth="1"/>
    <col min="5" max="5" width="4.33203125" style="2" customWidth="1"/>
    <col min="6" max="6" width="32.5" style="2" customWidth="1"/>
    <col min="7" max="7" width="4.33203125" style="2" customWidth="1"/>
    <col min="8" max="8" width="32.5" style="2" customWidth="1"/>
    <col min="9" max="9" width="4.33203125" style="2" customWidth="1"/>
    <col min="10" max="16384" width="8.6640625" style="2"/>
  </cols>
  <sheetData>
    <row r="1" spans="1:9" ht="14.75" customHeight="1" x14ac:dyDescent="0.2">
      <c r="A1" s="1"/>
      <c r="B1" s="1"/>
      <c r="C1" s="1"/>
      <c r="D1" s="1"/>
      <c r="E1" s="1"/>
      <c r="F1" s="1"/>
      <c r="G1" s="1"/>
      <c r="H1" s="1"/>
      <c r="I1" s="1"/>
    </row>
    <row r="2" spans="1:9" x14ac:dyDescent="0.2">
      <c r="A2" s="1"/>
      <c r="B2" s="8" t="s">
        <v>152</v>
      </c>
      <c r="C2" s="1"/>
      <c r="D2" s="3" t="s">
        <v>153</v>
      </c>
      <c r="E2" s="1"/>
      <c r="F2" s="3" t="s">
        <v>154</v>
      </c>
      <c r="G2" s="1"/>
      <c r="H2" s="3" t="s">
        <v>155</v>
      </c>
      <c r="I2" s="1"/>
    </row>
    <row r="3" spans="1:9" ht="14.75" customHeight="1" x14ac:dyDescent="0.2">
      <c r="A3" s="1"/>
      <c r="B3" s="1" t="s">
        <v>132</v>
      </c>
      <c r="C3" s="1"/>
      <c r="D3" s="1"/>
      <c r="E3" s="1"/>
      <c r="F3" s="1"/>
      <c r="G3" s="1"/>
      <c r="H3" s="1"/>
      <c r="I3" s="1"/>
    </row>
    <row r="4" spans="1:9" ht="50.75" customHeight="1" x14ac:dyDescent="0.2">
      <c r="A4" s="1"/>
      <c r="B4" s="3" t="s">
        <v>156</v>
      </c>
      <c r="C4" s="1"/>
      <c r="D4" s="4">
        <f>IF(OR(الأساسيات!N48&lt;60%,الأساسيات!N7=0),الأساسيات!N48,"")</f>
        <v>0</v>
      </c>
      <c r="E4" s="1"/>
      <c r="F4" s="5" t="str">
        <f>IF(AND(الأساسيات!N48&gt;=60%,الأساسيات!N48&lt;80%,الأساسيات!N7=2),الأساسيات!N48,"")</f>
        <v/>
      </c>
      <c r="G4" s="1"/>
      <c r="H4" s="5" t="str">
        <f>IF(AND(الأساسيات!N48&gt;=80%,الأساسيات!N7=2),الأساسيات!N48,"")</f>
        <v/>
      </c>
      <c r="I4" s="1"/>
    </row>
    <row r="5" spans="1:9" ht="14.75" customHeight="1" x14ac:dyDescent="0.2">
      <c r="A5" s="1"/>
      <c r="B5" s="1"/>
      <c r="C5" s="1"/>
      <c r="D5" s="1"/>
      <c r="E5" s="1"/>
      <c r="F5" s="1"/>
      <c r="G5" s="1"/>
      <c r="H5" s="1"/>
      <c r="I5" s="1"/>
    </row>
    <row r="6" spans="1:9" ht="50.75" customHeight="1" x14ac:dyDescent="0.2">
      <c r="A6" s="1"/>
      <c r="B6" s="3" t="s">
        <v>157</v>
      </c>
      <c r="C6" s="1"/>
      <c r="D6" s="4">
        <f>IF(OR(الثقافة!N27&lt;60%,الثقافة!N12=0),الثقافة!N27,"")</f>
        <v>0</v>
      </c>
      <c r="E6" s="1"/>
      <c r="F6" s="5" t="str">
        <f>IF(AND(الثقافة!N27&gt;=60%,الثقافة!N27&lt;80%,الثقافة!N12=2),الثقافة!N27,"")</f>
        <v/>
      </c>
      <c r="G6" s="1"/>
      <c r="H6" s="5" t="str">
        <f>IF(AND(الثقافة!N27&gt;=80%,الثقافة!N12=2),الثقافة!N27,"")</f>
        <v/>
      </c>
      <c r="I6" s="1"/>
    </row>
    <row r="7" spans="1:9" ht="14.75" customHeight="1" x14ac:dyDescent="0.2">
      <c r="A7" s="1"/>
      <c r="B7" s="1"/>
      <c r="C7" s="1"/>
      <c r="D7" s="1"/>
      <c r="E7" s="1"/>
      <c r="F7" s="1"/>
      <c r="G7" s="1"/>
      <c r="H7" s="1"/>
      <c r="I7" s="1"/>
    </row>
    <row r="8" spans="1:9" ht="54.5" customHeight="1" x14ac:dyDescent="0.2">
      <c r="A8" s="1"/>
      <c r="B8" s="3" t="s">
        <v>158</v>
      </c>
      <c r="C8" s="1"/>
      <c r="D8" s="4">
        <f>IF(العملاء!N25&lt;60%,العملاء!N25,"")</f>
        <v>0</v>
      </c>
      <c r="E8" s="1"/>
      <c r="F8" s="5" t="str">
        <f>IF(AND(العملاء!N25&gt;=60%,العملاء!N25&lt;80%),العملاء!N25,"")</f>
        <v/>
      </c>
      <c r="G8" s="1"/>
      <c r="H8" s="5" t="str">
        <f>IF(العملاء!N25&gt;=80%,العملاء!N25,"")</f>
        <v/>
      </c>
      <c r="I8" s="1"/>
    </row>
    <row r="9" spans="1:9" ht="14.75" customHeight="1" x14ac:dyDescent="0.2">
      <c r="A9" s="1"/>
      <c r="B9" s="1"/>
      <c r="C9" s="1"/>
      <c r="D9" s="1"/>
      <c r="E9" s="1"/>
      <c r="F9" s="1"/>
      <c r="G9" s="1"/>
      <c r="H9" s="1"/>
      <c r="I9" s="1"/>
    </row>
    <row r="10" spans="1:9" ht="48.5" customHeight="1" x14ac:dyDescent="0.2">
      <c r="A10" s="1"/>
      <c r="B10" s="3" t="s">
        <v>159</v>
      </c>
      <c r="C10" s="1"/>
      <c r="D10" s="4">
        <f>IF(الشراكات!N19&lt;60%,الشراكات!N19,"")</f>
        <v>0</v>
      </c>
      <c r="E10" s="1"/>
      <c r="F10" s="5" t="str">
        <f>IF(AND(الشراكات!N19&gt;=60%,الشراكات!N19&lt;80%),الشراكات!N19,"")</f>
        <v/>
      </c>
      <c r="G10" s="1"/>
      <c r="H10" s="5" t="str">
        <f>IF(الشراكات!N19&gt;=80%,الشراكات!N19,"")</f>
        <v/>
      </c>
      <c r="I10" s="1"/>
    </row>
    <row r="11" spans="1:9" ht="14.75" customHeight="1" x14ac:dyDescent="0.2">
      <c r="A11" s="1"/>
      <c r="B11" s="1"/>
      <c r="C11" s="1"/>
      <c r="D11" s="1"/>
      <c r="E11" s="1"/>
      <c r="F11" s="1"/>
      <c r="G11" s="1"/>
      <c r="H11" s="1"/>
      <c r="I11" s="1"/>
    </row>
    <row r="12" spans="1:9" ht="24" customHeight="1" x14ac:dyDescent="0.2">
      <c r="A12" s="1"/>
      <c r="B12" s="38" t="s">
        <v>160</v>
      </c>
      <c r="C12" s="1"/>
      <c r="D12" s="18" t="str">
        <f>IF(OR(D15&lt;60%,الأساسيات!N48&lt;60%,الأساسيات!N7=0,الثقافة!N12=0),"Foundational","")</f>
        <v>Foundational</v>
      </c>
      <c r="E12" s="1"/>
      <c r="F12" s="20" t="str">
        <f>IF(AND(D15&gt;=60%,D15&lt;80%,الأساسيات!N48&gt;=60%,الأساسيات!N7=2,الثقافة!N12=2),"Practitioner","")</f>
        <v/>
      </c>
      <c r="G12" s="1"/>
      <c r="H12" s="20" t="str">
        <f>IF(AND(D15&gt;=80%,الأساسيات!N48&gt;=60%,الأساسيات!N7=2,الثقافة!N12=2),"Leader","")</f>
        <v/>
      </c>
      <c r="I12" s="1"/>
    </row>
    <row r="13" spans="1:9" ht="24" customHeight="1" x14ac:dyDescent="0.2">
      <c r="A13" s="1"/>
      <c r="B13" s="39"/>
      <c r="C13" s="1"/>
      <c r="D13" s="19">
        <f>IF($D$12="Foundational",D15,"")</f>
        <v>0</v>
      </c>
      <c r="E13" s="1"/>
      <c r="F13" s="19" t="str">
        <f>IF($F$12="Practitioner",D15,"")</f>
        <v/>
      </c>
      <c r="G13" s="1"/>
      <c r="H13" s="19" t="str">
        <f>IF($H$12="Leader",D15,"")</f>
        <v/>
      </c>
      <c r="I13" s="1"/>
    </row>
    <row r="14" spans="1:9" ht="14.5" customHeight="1" x14ac:dyDescent="0.2">
      <c r="A14" s="1"/>
      <c r="B14" s="1"/>
      <c r="C14" s="1"/>
      <c r="D14" s="1"/>
      <c r="E14" s="1"/>
      <c r="F14" s="1"/>
      <c r="G14" s="1"/>
      <c r="H14" s="1"/>
      <c r="I14" s="1"/>
    </row>
    <row r="15" spans="1:9" hidden="1" x14ac:dyDescent="0.2">
      <c r="B15" s="6" t="s">
        <v>76</v>
      </c>
      <c r="D15" s="7">
        <f>SUM(الأساسيات!N4:N46,الثقافة!N4:N25,الشراكات!N4:N17,العملاء!N4:N23)/SUM(الأساسيات!M48,الثقافة!M27,الشراكات!M19,العملاء!M25)</f>
        <v>0</v>
      </c>
    </row>
    <row r="16" spans="1:9" ht="17" customHeight="1" x14ac:dyDescent="0.2">
      <c r="A16" s="1"/>
      <c r="B16" s="42" t="s">
        <v>161</v>
      </c>
      <c r="C16" s="43"/>
      <c r="D16" s="43"/>
      <c r="E16" s="43"/>
      <c r="F16" s="43"/>
      <c r="G16" s="43"/>
      <c r="H16" s="44"/>
      <c r="I16" s="1"/>
    </row>
    <row r="17" spans="1:9" ht="14.75" customHeight="1" x14ac:dyDescent="0.2">
      <c r="A17" s="1"/>
      <c r="B17" s="1"/>
      <c r="C17" s="1"/>
      <c r="D17" s="1"/>
      <c r="E17" s="1"/>
      <c r="F17" s="1"/>
      <c r="G17" s="1"/>
      <c r="H17" s="1"/>
      <c r="I17" s="1"/>
    </row>
    <row r="18" spans="1:9" s="11" customFormat="1" ht="19" x14ac:dyDescent="0.2">
      <c r="A18" s="13"/>
      <c r="B18" s="21" t="str">
        <f>الأساسيات!B3</f>
        <v>الأساسيات 1</v>
      </c>
      <c r="C18" s="16"/>
      <c r="D18" s="16"/>
      <c r="E18" s="16"/>
      <c r="F18" s="16"/>
      <c r="G18" s="16"/>
      <c r="H18" s="16"/>
      <c r="I18" s="13"/>
    </row>
    <row r="19" spans="1:9" s="11" customFormat="1" ht="24" customHeight="1" x14ac:dyDescent="0.2">
      <c r="A19" s="13"/>
      <c r="B19" s="41" t="str">
        <f>الأساسيات!B4</f>
        <v>هل لديكم – على المستوى الوطني في بلادكم – في الوقت الحالي خطة مكتوبة، أو استراتيجية لإيضاح التزامات ومسؤوليات القيادات المحليّة للأعمال بشأن التمثيل المنصف للأفراد ذوي الإعاقة، وخلق بيئة وثقافة عمل تتضمن وتتقبل دمج جميع ذوي الإعاقة؟</v>
      </c>
      <c r="C19" s="41"/>
      <c r="D19" s="41"/>
      <c r="E19" s="12"/>
      <c r="F19" s="36" t="str" cm="1">
        <f t="array" ref="F19">_xlfn.IFS(الأساسيات!D4="لا","Significant risk of unfair,discriminatory treatment ",الأساسيات!D4="لا أعلم","Significant risk of unfair,discriminatory treatment", TRUE,"Addressed risk")</f>
        <v>Significant risk of unfair,discriminatory treatment</v>
      </c>
      <c r="G19" s="12"/>
      <c r="H19" s="17" t="s">
        <v>15</v>
      </c>
      <c r="I19" s="13"/>
    </row>
    <row r="20" spans="1:9" s="11" customFormat="1" ht="26" customHeight="1" x14ac:dyDescent="0.2">
      <c r="A20" s="13"/>
      <c r="B20" s="41"/>
      <c r="C20" s="41"/>
      <c r="D20" s="41"/>
      <c r="E20" s="12"/>
      <c r="F20" s="36"/>
      <c r="G20" s="12"/>
      <c r="H20" s="17" t="s">
        <v>15</v>
      </c>
      <c r="I20" s="13"/>
    </row>
    <row r="21" spans="1:9" s="11" customFormat="1" ht="19" x14ac:dyDescent="0.2">
      <c r="A21" s="13"/>
      <c r="B21" s="21" t="str">
        <f>الأساسيات!B6</f>
        <v>الأساسيات 2</v>
      </c>
      <c r="C21" s="15"/>
      <c r="D21" s="15"/>
      <c r="E21" s="15"/>
      <c r="F21" s="15"/>
      <c r="G21" s="12"/>
      <c r="H21" s="12"/>
      <c r="I21" s="13"/>
    </row>
    <row r="22" spans="1:9" s="11" customFormat="1" ht="47" customHeight="1" x14ac:dyDescent="0.2">
      <c r="A22" s="13"/>
      <c r="B22" s="41" t="str">
        <f>الأساسيات!B7</f>
        <v>هل لديكم – على المستوى الوطني في بلادكم- مسؤول من قادة الأعمال المحليين يتولى مهمة إيصال الممارسة المثلى وأسلوب العمل المسمى بـ "ثقة الإعاقة" لقطاع الأعمال، ومن سيقوم باستخدام هذا التقييم الذاتي لإبلاغ وإيصال التخطيط المطلوب لوضع أولويات العمل؟ سيقوم هذا المسؤول كذلك بتسريع تحقق أي تمثيل منصف للإعاقة قائم حالياً بالفعل، بالإضافة إلى خطط واستراتيجيات الدمج.</v>
      </c>
      <c r="C22" s="41"/>
      <c r="D22" s="41"/>
      <c r="E22" s="12"/>
      <c r="F22" s="10" t="str" cm="1">
        <f t="array" ref="F22">_xlfn.IFS(الأساسيات!D7="لا","Significant risk of unfair,discriminatory treatment ",الأساسيات!D7="لا أعلم","Significant risk of unfair,discriminatory treatment", TRUE,"Addressed risk")</f>
        <v>Significant risk of unfair,discriminatory treatment</v>
      </c>
      <c r="G22" s="14"/>
      <c r="H22" s="17" t="s">
        <v>15</v>
      </c>
      <c r="I22" s="13"/>
    </row>
    <row r="23" spans="1:9" s="11" customFormat="1" ht="24.5" customHeight="1" x14ac:dyDescent="0.2">
      <c r="A23" s="13"/>
      <c r="B23" s="40" t="s">
        <v>162</v>
      </c>
      <c r="C23" s="40"/>
      <c r="D23" s="40"/>
      <c r="E23" s="40"/>
      <c r="F23" s="40"/>
      <c r="G23" s="40"/>
      <c r="H23" s="40"/>
      <c r="I23" s="13"/>
    </row>
    <row r="24" spans="1:9" s="11" customFormat="1" ht="19" x14ac:dyDescent="0.2">
      <c r="A24" s="13"/>
      <c r="B24" s="21" t="str">
        <f>الأساسيات!B8</f>
        <v>الأساسيات 3</v>
      </c>
      <c r="C24" s="21"/>
      <c r="D24" s="21"/>
      <c r="E24" s="21"/>
      <c r="F24" s="21"/>
      <c r="G24" s="21"/>
      <c r="H24" s="21"/>
      <c r="I24" s="13"/>
    </row>
    <row r="25" spans="1:9" s="11" customFormat="1" ht="23.5" customHeight="1" x14ac:dyDescent="0.2">
      <c r="A25" s="13"/>
      <c r="B25" s="41" t="str">
        <f>الأساسيات!B9</f>
        <v>هل تقومون بتدريب فريق التوظيّف ومدراءه على كيفية خلق فرص متساوية وعادلة عبر إجراء التعديلات المعقولة وتوفير الملحقات اللازمة لتحقيق ذلك أثناء عملية التوظيّف، بما في ذلك تلك التي تتم عبر الإنترنت؟</v>
      </c>
      <c r="C25" s="41"/>
      <c r="D25" s="41"/>
      <c r="E25" s="12"/>
      <c r="F25" s="36" t="str" cm="1">
        <f t="array" ref="F25">_xlfn.IFS(الأساسيات!D9="لا","Significant risk of unfair,discriminatory treatment ",الأساسيات!D9="لا أعلم","Significant risk of unfair,discriminatory treatment", TRUE,"Addressed risk")</f>
        <v>Significant risk of unfair,discriminatory treatment</v>
      </c>
      <c r="G25" s="12"/>
      <c r="H25" s="17" t="s">
        <v>15</v>
      </c>
      <c r="I25" s="13"/>
    </row>
    <row r="26" spans="1:9" s="11" customFormat="1" ht="23.5" customHeight="1" x14ac:dyDescent="0.2">
      <c r="A26" s="13"/>
      <c r="B26" s="41"/>
      <c r="C26" s="41"/>
      <c r="D26" s="41"/>
      <c r="E26" s="12"/>
      <c r="F26" s="36"/>
      <c r="G26" s="12"/>
      <c r="H26" s="17" t="s">
        <v>15</v>
      </c>
      <c r="I26" s="13"/>
    </row>
    <row r="27" spans="1:9" s="11" customFormat="1" ht="23.5" customHeight="1" x14ac:dyDescent="0.2">
      <c r="A27" s="13"/>
      <c r="B27" s="21" t="str">
        <f>الأساسيات!B11</f>
        <v>الأساسيات 4</v>
      </c>
      <c r="C27" s="21"/>
      <c r="D27" s="21"/>
      <c r="E27" s="21"/>
      <c r="F27" s="21"/>
      <c r="G27" s="21"/>
      <c r="H27" s="21"/>
      <c r="I27" s="13"/>
    </row>
    <row r="28" spans="1:9" s="11" customFormat="1" ht="47" customHeight="1" x14ac:dyDescent="0.2">
      <c r="A28" s="13"/>
      <c r="B28" s="41" t="str">
        <f>الأساسيات!B12</f>
        <v>هل ترحبون – بشكل واضح-، وتقومون بدعوة وتمكين المرشحين من ذوي الإعاقة للقيام بطلب أي تعديل وتحسين يلائمهم أو يحتاجون إليه خلال كل مرحلة من مراحل عمليّة التوظيف؟</v>
      </c>
      <c r="C28" s="41"/>
      <c r="D28" s="41"/>
      <c r="F28" s="10" t="str" cm="1">
        <f t="array" ref="F28">_xlfn.IFS(الأساسيات!D12="لا","Significant risk of unfair,discriminatory treatment ",الأساسيات!D12="لا أعلم","Significant risk of unfair,discriminatory treatment", TRUE,"Addressed risk")</f>
        <v>Significant risk of unfair,discriminatory treatment</v>
      </c>
      <c r="H28" s="17"/>
      <c r="I28" s="13"/>
    </row>
    <row r="29" spans="1:9" s="11" customFormat="1" ht="19" x14ac:dyDescent="0.2">
      <c r="A29" s="13"/>
      <c r="B29" s="21" t="str">
        <f>الأساسيات!B13</f>
        <v>الأساسيات 5</v>
      </c>
      <c r="C29" s="21"/>
      <c r="D29" s="21"/>
      <c r="E29" s="21"/>
      <c r="F29" s="21"/>
      <c r="G29" s="21"/>
      <c r="H29" s="21"/>
      <c r="I29" s="13"/>
    </row>
    <row r="30" spans="1:9" s="11" customFormat="1" ht="47" customHeight="1" x14ac:dyDescent="0.2">
      <c r="A30" s="13"/>
      <c r="B30" s="41" t="str">
        <f>الأساسيات!B14</f>
        <v>هل لديكم سياسة صريحة وواضحة تنص على أنه " في حالة لم ينص القانون على خلاف ذلك، لن يطلب من أي مرشح للوظيفة – بما في ذلك الأفراد ذوي الإعاقة – تقديم أي تقارير، أو معلومات حول وضعهم الصحي"؟</v>
      </c>
      <c r="C30" s="41"/>
      <c r="D30" s="41"/>
      <c r="E30" s="12"/>
      <c r="F30" s="10" t="str" cm="1">
        <f t="array" ref="F30">_xlfn.IFS(الأساسيات!D14="لا","Significant risk of unfair,discriminatory treatment ",الأساسيات!D14="لا أعلم","Significant risk of unfair,discriminatory treatment", TRUE,"Addressed risk")</f>
        <v>Significant risk of unfair,discriminatory treatment</v>
      </c>
      <c r="G30" s="12"/>
      <c r="H30" s="17"/>
      <c r="I30" s="13"/>
    </row>
    <row r="31" spans="1:9" s="11" customFormat="1" ht="19" x14ac:dyDescent="0.2">
      <c r="A31" s="13"/>
      <c r="B31" s="21" t="str">
        <f>الأساسيات!B15</f>
        <v>الأساسيات 6</v>
      </c>
      <c r="C31" s="21"/>
      <c r="D31" s="21"/>
      <c r="E31" s="21"/>
      <c r="F31" s="21"/>
      <c r="G31" s="21"/>
      <c r="H31" s="21"/>
      <c r="I31" s="13"/>
    </row>
    <row r="32" spans="1:9" s="11" customFormat="1" ht="57.5" customHeight="1" x14ac:dyDescent="0.2">
      <c r="A32" s="13"/>
      <c r="B32" s="41" t="str">
        <f>الأساسيات!B16</f>
        <v>هل لديكم إثبات يؤكد خلو إجراءات التوظيّف لديكم من أي عوائق، ويثبت وجود التحسينات المعقولة التي تمكن المرشحين من ذوي الإعاقة في كل مرحلة من مراحل التوظيّف (على سبيل المثال: التوظيف الإلكتروني، الاختبار والتأكد عبر تقنيات الذكاء الاصطناعي، المقابلات، اختبارات المهارات و / أو الألعاب الاختبارية المستخدمة لقياس قدرات المترشحين للوظيفة).</v>
      </c>
      <c r="C32" s="41"/>
      <c r="D32" s="41"/>
      <c r="E32" s="12"/>
      <c r="F32" s="10" t="str" cm="1">
        <f t="array" ref="F32">_xlfn.IFS(الأساسيات!D16="لا","Significant risk of unfair,discriminatory treatment ",الأساسيات!D16="لا أعلم","Significant risk of unfair,discriminatory treatment", TRUE,"Addressed risk")</f>
        <v>Significant risk of unfair,discriminatory treatment</v>
      </c>
      <c r="G32" s="12"/>
      <c r="H32" s="17" t="s">
        <v>15</v>
      </c>
      <c r="I32" s="13"/>
    </row>
    <row r="33" spans="1:9" s="11" customFormat="1" ht="19" x14ac:dyDescent="0.2">
      <c r="A33" s="13"/>
      <c r="B33" s="21" t="str">
        <f>الأساسيات!B17</f>
        <v>الأساسيات 7</v>
      </c>
      <c r="C33" s="21"/>
      <c r="D33" s="21"/>
      <c r="E33" s="21"/>
      <c r="F33" s="21"/>
      <c r="G33" s="21"/>
      <c r="H33" s="21"/>
      <c r="I33" s="13"/>
    </row>
    <row r="34" spans="1:9" s="11" customFormat="1" ht="57.5" customHeight="1" x14ac:dyDescent="0.2">
      <c r="A34" s="13"/>
      <c r="B34" s="41" t="str">
        <f>الأساسيات!B18</f>
        <v>هل لديكم نظام يُسهل على الموظف من ذوي الاحتياجات الخاصة طلب أي أدوات يحتاجها لتيسير أداء عمله ومهامه؟</v>
      </c>
      <c r="C34" s="41"/>
      <c r="D34" s="41"/>
      <c r="E34" s="12"/>
      <c r="F34" s="10" t="str" cm="1">
        <f t="array" ref="F34">_xlfn.IFS(الأساسيات!D18="لا","Significant risk of unfair,discriminatory treatment ",الأساسيات!D18="لا أعلم","Significant risk of unfair,discriminatory treatment", TRUE,"Addressed risk")</f>
        <v>Significant risk of unfair,discriminatory treatment</v>
      </c>
      <c r="G34" s="12"/>
      <c r="H34" s="24" t="s">
        <v>15</v>
      </c>
      <c r="I34" s="13"/>
    </row>
    <row r="35" spans="1:9" s="11" customFormat="1" ht="19" x14ac:dyDescent="0.2">
      <c r="A35" s="13"/>
      <c r="B35" s="21" t="str">
        <f>الأساسيات!B19</f>
        <v>الأساسيات 8</v>
      </c>
      <c r="C35" s="21"/>
      <c r="D35" s="21"/>
      <c r="E35" s="21"/>
      <c r="F35" s="21"/>
      <c r="G35" s="21"/>
      <c r="H35" s="21"/>
      <c r="I35" s="13"/>
    </row>
    <row r="36" spans="1:9" s="11" customFormat="1" ht="47" customHeight="1" x14ac:dyDescent="0.2">
      <c r="A36" s="13"/>
      <c r="B36" s="41" t="str">
        <f>الأساسيات!B20</f>
        <v xml:space="preserve">هل تقومون بتقييم دوريّ للتأكد مما إذا كانت التحسينات والتعديلات المعقولة التي تم إضافتها لصالح المرشحين والموظفين من ذوي الإعاقة تعمل بفعّالية وكفاءة؟ </v>
      </c>
      <c r="C36" s="41"/>
      <c r="D36" s="41"/>
      <c r="F36" s="10" t="str" cm="1">
        <f t="array" ref="F36">_xlfn.IFS(الأساسيات!D20="لا","Moderate risk of unfair,discriminatory treatment ",الأساسيات!D20="لا أعلم","Moderate risk of unfair,discriminatory treatment", TRUE,"Addressed risk")</f>
        <v>Moderate risk of unfair,discriminatory treatment</v>
      </c>
      <c r="H36" s="24" t="s">
        <v>15</v>
      </c>
      <c r="I36" s="13"/>
    </row>
    <row r="37" spans="1:9" s="11" customFormat="1" ht="19" x14ac:dyDescent="0.2">
      <c r="A37" s="13"/>
      <c r="B37" s="21" t="str">
        <f>الأساسيات!B21</f>
        <v>الأساسيات 9</v>
      </c>
      <c r="C37" s="21"/>
      <c r="D37" s="21"/>
      <c r="E37" s="21"/>
      <c r="F37" s="21"/>
      <c r="G37" s="21"/>
      <c r="H37" s="21"/>
      <c r="I37" s="13"/>
    </row>
    <row r="38" spans="1:9" s="11" customFormat="1" ht="47" customHeight="1" x14ac:dyDescent="0.2">
      <c r="A38" s="13"/>
      <c r="B38" s="41" t="str">
        <f>الأساسيات!B22</f>
        <v>هل تقومون بالتأكد حول ما إذا كان كل تدريب وتأهيل يقدم من خلال شركتكم، أو من خلال جهة خارجية يسهل الوصول إليه من قبل الموظفين من ذوي الإعاقة، ويوفر بفعالية وكفاءة كل التحسينات والتعديلات المنطقية التي يحتاجون إليها خلاله؟</v>
      </c>
      <c r="C38" s="41"/>
      <c r="D38" s="41"/>
      <c r="E38" s="12"/>
      <c r="F38" s="10" t="str" cm="1">
        <f t="array" ref="F38">_xlfn.IFS(الأساسيات!D22="لا","Moderate risk of unfair,discriminatory treatment ",الأساسيات!D22="لا أعلم","Moderate risk of unfair,discriminatory treatment", TRUE,"Addressed risk")</f>
        <v>Moderate risk of unfair,discriminatory treatment</v>
      </c>
      <c r="G38" s="12"/>
      <c r="H38" s="17"/>
      <c r="I38" s="13"/>
    </row>
    <row r="39" spans="1:9" s="11" customFormat="1" ht="19" x14ac:dyDescent="0.2">
      <c r="A39" s="13"/>
      <c r="B39" s="21" t="str">
        <f>الأساسيات!B23</f>
        <v>الأساسيات 10</v>
      </c>
      <c r="C39" s="21"/>
      <c r="D39" s="21"/>
      <c r="E39" s="21"/>
      <c r="F39" s="21"/>
      <c r="G39" s="21"/>
      <c r="H39" s="21"/>
      <c r="I39" s="13"/>
    </row>
    <row r="40" spans="1:9" s="11" customFormat="1" ht="47" customHeight="1" x14ac:dyDescent="0.2">
      <c r="A40" s="13"/>
      <c r="B40" s="41" t="str">
        <f>الأساسيات!B24</f>
        <v>هل لديكم سياسّة للتأكد من سلامة وأمان المنشأة لجميع الموظفين، تتضمن إشارة واضحة بشأن لموظفين من ذوي الإعاقة؟</v>
      </c>
      <c r="C40" s="41"/>
      <c r="D40" s="41"/>
      <c r="E40" s="12"/>
      <c r="F40" s="10" t="str" cm="1">
        <f t="array" ref="F40">_xlfn.IFS(الأساسيات!D24="لا","Significant risk of unfair,discriminatory treatment ",الأساسيات!D24="لا أعلم","Significant risk of unfair,discriminatory treatment", TRUE,"Addressed risk")</f>
        <v>Significant risk of unfair,discriminatory treatment</v>
      </c>
      <c r="G40" s="12"/>
      <c r="H40" s="17"/>
      <c r="I40" s="13"/>
    </row>
    <row r="41" spans="1:9" s="11" customFormat="1" ht="19" x14ac:dyDescent="0.2">
      <c r="A41" s="13"/>
      <c r="B41" s="21" t="str">
        <f>الأساسيات!B25</f>
        <v>الأساسيات 11</v>
      </c>
      <c r="C41" s="21"/>
      <c r="D41" s="21"/>
      <c r="E41" s="21"/>
      <c r="F41" s="21"/>
      <c r="G41" s="21"/>
      <c r="H41" s="21"/>
      <c r="I41" s="13"/>
    </row>
    <row r="42" spans="1:9" s="11" customFormat="1" ht="47" customHeight="1" x14ac:dyDescent="0.2">
      <c r="A42" s="13"/>
      <c r="B42" s="41" t="str">
        <f>الأساسيات!B26</f>
        <v>هل لديكم سياسّة تهدف إلى منع حدوث العنف والتحرش، وتتضمن إشارة واضحة بشأن الموظفين من ذوي الإعاقة؟</v>
      </c>
      <c r="C42" s="41"/>
      <c r="D42" s="41"/>
      <c r="E42" s="12"/>
      <c r="F42" s="10" t="str" cm="1">
        <f t="array" ref="F42">_xlfn.IFS(الأساسيات!D26="لا","Significant risk of unfair,discriminatory treatment ",الأساسيات!D26="لا أعلم","Significant risk of unfair,discriminatory treatment", TRUE,"Addressed risk")</f>
        <v>Significant risk of unfair,discriminatory treatment</v>
      </c>
      <c r="G42" s="12"/>
      <c r="H42" s="24" t="s">
        <v>15</v>
      </c>
      <c r="I42" s="13"/>
    </row>
    <row r="43" spans="1:9" s="11" customFormat="1" ht="19" x14ac:dyDescent="0.2">
      <c r="A43" s="13"/>
      <c r="B43" s="21" t="str">
        <f>الأساسيات!B27</f>
        <v>الأساسيات 12</v>
      </c>
      <c r="C43" s="21"/>
      <c r="D43" s="21"/>
      <c r="E43" s="21"/>
      <c r="F43" s="21"/>
      <c r="G43" s="21"/>
      <c r="H43" s="21"/>
      <c r="I43" s="13"/>
    </row>
    <row r="44" spans="1:9" s="11" customFormat="1" ht="47" customHeight="1" x14ac:dyDescent="0.2">
      <c r="A44" s="13"/>
      <c r="B44" s="41" t="str">
        <f>الأساسيات!B28</f>
        <v>هل يحصل موظفيكم من ذوي الإعاقة على القدر نفسه من المزايا والفوائد، الذ يحصل عليه بقية الموظفين، مثل العلاوات، والتأمين الطبي، وبرامج تحسين وجودة الحياة؟</v>
      </c>
      <c r="C44" s="41"/>
      <c r="D44" s="41"/>
      <c r="E44" s="12"/>
      <c r="F44" s="10" t="str" cm="1">
        <f t="array" ref="F44">_xlfn.IFS(الأساسيات!D28="لا","Significant risk of unfair,discriminatory treatment ",الأساسيات!D28="لا أعلم","Significant risk of unfair,discriminatory treatment", TRUE,"Addressed risk")</f>
        <v>Significant risk of unfair,discriminatory treatment</v>
      </c>
      <c r="G44" s="12"/>
      <c r="H44" s="17"/>
      <c r="I44" s="13"/>
    </row>
    <row r="45" spans="1:9" s="11" customFormat="1" ht="19" x14ac:dyDescent="0.2">
      <c r="A45" s="13"/>
      <c r="B45" s="21" t="str">
        <f>الأساسيات!B29</f>
        <v>الأساسيات 13</v>
      </c>
      <c r="C45" s="21"/>
      <c r="D45" s="21"/>
      <c r="E45" s="21"/>
      <c r="F45" s="21"/>
      <c r="G45" s="21"/>
      <c r="H45" s="21"/>
      <c r="I45" s="13"/>
    </row>
    <row r="46" spans="1:9" s="11" customFormat="1" ht="29" customHeight="1" x14ac:dyDescent="0.2">
      <c r="A46" s="13"/>
      <c r="B46" s="41" t="str">
        <f>الأساسيات!B30</f>
        <v>هل يتقاضى موظفيكم من ذوي الإعاقة نفس الراتب الذي يتقاضاه بقية الموظفين الذين يقومون بعمل مماثل؟</v>
      </c>
      <c r="C46" s="41"/>
      <c r="D46" s="41"/>
      <c r="E46" s="12"/>
      <c r="F46" s="10" t="str" cm="1">
        <f t="array" ref="F46">_xlfn.IFS(الأساسيات!D30="لا","Significant risk of unfair,discriminatory treatment ",الأساسيات!D30="لا أعلم","Significant risk of unfair,discriminatory treatment", TRUE,"Addressed risk")</f>
        <v>Significant risk of unfair,discriminatory treatment</v>
      </c>
      <c r="G46" s="12"/>
      <c r="H46" s="17"/>
      <c r="I46" s="13"/>
    </row>
    <row r="47" spans="1:9" s="11" customFormat="1" ht="19" x14ac:dyDescent="0.2">
      <c r="A47" s="13"/>
      <c r="B47" s="21" t="str">
        <f>الأساسيات!B31</f>
        <v>الأساسيات 14</v>
      </c>
      <c r="C47" s="21"/>
      <c r="D47" s="21"/>
      <c r="E47" s="21"/>
      <c r="F47" s="21"/>
      <c r="G47" s="21"/>
      <c r="H47" s="21"/>
      <c r="I47" s="13"/>
    </row>
    <row r="48" spans="1:9" s="11" customFormat="1" ht="47" customHeight="1" x14ac:dyDescent="0.2">
      <c r="A48" s="13"/>
      <c r="B48" s="41" t="str">
        <f>الأساسيات!B32</f>
        <v>هل لديكم برنامج أو إجراءات تمكنكم من مراقبة ومراجعة التعديلات والتحسينات المعقولة التي يتم إدخالها في بيئة العمل لصالح الموظفين ذوي الإعاقة، بمن فيهم ذوي الإعاقة المتغيرة (الذين تتطور حالتهم بمرور الوقت). على سبيل المثال: الإجازات والأذونات المطولة، مع إمكانية العودة للعمل، برنامج العودة للعمل.</v>
      </c>
      <c r="C48" s="41"/>
      <c r="D48" s="41"/>
      <c r="E48" s="12"/>
      <c r="F48" s="10" t="str" cm="1">
        <f t="array" ref="F48">_xlfn.IFS(الأساسيات!D32="لا","Significant risk of unfair,discriminatory treatment ",الأساسيات!D32="لا أعلم","Significant risk of unfair,discriminatory treatment", TRUE,"Addressed risk")</f>
        <v>Significant risk of unfair,discriminatory treatment</v>
      </c>
      <c r="G48" s="12"/>
      <c r="H48" s="24" t="s">
        <v>15</v>
      </c>
      <c r="I48" s="13"/>
    </row>
    <row r="49" spans="1:9" s="11" customFormat="1" ht="19" x14ac:dyDescent="0.2">
      <c r="A49" s="13"/>
      <c r="B49" s="21" t="str">
        <f>الأساسيات!B33</f>
        <v>الأساسيات 15</v>
      </c>
      <c r="C49" s="21"/>
      <c r="D49" s="21"/>
      <c r="E49" s="21"/>
      <c r="F49" s="21"/>
      <c r="G49" s="21"/>
      <c r="H49" s="21"/>
      <c r="I49" s="13"/>
    </row>
    <row r="50" spans="1:9" s="11" customFormat="1" ht="47" customHeight="1" x14ac:dyDescent="0.2">
      <c r="A50" s="13"/>
      <c r="B50" s="41" t="str">
        <f>الأساسيات!B34</f>
        <v xml:space="preserve">هل لديكم سياسّة لضمان استخدام التقنية الرقمية داخل شركتكم بشكل لا يسيء ولا يميّز ضد المرشحين للوظائف أو الموظفين من ذوي الإعاقة، تتضمن الاستخدام الداخلي للشركة مثل: شبكة الاتصال الداخلي، برامج أوفيس، كما تتضمن الاستخدام الخارجي مثل : مواقع الانترنت، منصات التواصل الاجتماعي؟ </v>
      </c>
      <c r="C50" s="41"/>
      <c r="D50" s="41"/>
      <c r="F50" s="10" t="str" cm="1">
        <f t="array" ref="F50">_xlfn.IFS(الأساسيات!D34="لا","Significant risk of unfair,discriminatory treatment ",الأساسيات!D34="لا أعلم","Significant risk of unfair,discriminatory treatment", TRUE,"Addressed risk")</f>
        <v>Significant risk of unfair,discriminatory treatment</v>
      </c>
      <c r="H50" s="17"/>
      <c r="I50" s="13"/>
    </row>
    <row r="51" spans="1:9" s="11" customFormat="1" ht="19" x14ac:dyDescent="0.2">
      <c r="A51" s="13"/>
      <c r="B51" s="21" t="str">
        <f>الأساسيات!B35</f>
        <v>الأساسيات 16</v>
      </c>
      <c r="C51" s="21"/>
      <c r="D51" s="21"/>
      <c r="E51" s="21"/>
      <c r="F51" s="21"/>
      <c r="G51" s="21"/>
      <c r="H51" s="21"/>
      <c r="I51" s="13"/>
    </row>
    <row r="52" spans="1:9" s="11" customFormat="1" ht="61.25" customHeight="1" x14ac:dyDescent="0.2">
      <c r="A52" s="13"/>
      <c r="B52" s="41" t="str">
        <f>الأساسيات!B36</f>
        <v>هل لديكم – على المستوى الوطني- مسؤول مختص بضمان خلو مشتريات واستخدامات التكنولوجيا الرقمية، مثل مواقع الانترنت، والهواتف المحمولة، والأدوات والمنصات الرقمية من كل ما ينطوي على ضرر أو تمييز ضد المرشحين للوظائف، أو الموظفين من ذوي الإعاقة؟</v>
      </c>
      <c r="C52" s="41"/>
      <c r="D52" s="41"/>
      <c r="F52" s="10" t="str" cm="1">
        <f t="array" ref="F52">_xlfn.IFS(الأساسيات!D36="لا","Significant risk of unfair,discriminatory treatment ",الأساسيات!D36="لا أعلم","Significant risk of unfair,discriminatory treatment", TRUE,"Addressed risk")</f>
        <v>Significant risk of unfair,discriminatory treatment</v>
      </c>
      <c r="H52" s="24" t="s">
        <v>15</v>
      </c>
      <c r="I52" s="13"/>
    </row>
    <row r="53" spans="1:9" s="11" customFormat="1" ht="19" x14ac:dyDescent="0.2">
      <c r="A53" s="13"/>
      <c r="B53" s="21" t="str">
        <f>الأساسيات!B37</f>
        <v>الأساسيات 17</v>
      </c>
      <c r="C53" s="21"/>
      <c r="D53" s="21"/>
      <c r="E53" s="12"/>
      <c r="F53" s="12"/>
      <c r="G53" s="12"/>
      <c r="H53" s="14"/>
      <c r="I53" s="13"/>
    </row>
    <row r="54" spans="1:9" s="11" customFormat="1" ht="60.5" customHeight="1" x14ac:dyDescent="0.2">
      <c r="A54" s="13"/>
      <c r="B54" s="41" t="str">
        <f>الأساسيات!B38</f>
        <v>هل لديكم – على المستوى الوطني في بلادكم - مسؤول مختص بضمان خلو مشتريات واستخدامات التكنولوجيا الرقمية، مثل مواقع الانترنت، والهواتف المحمولة، والأدوات والمنصات الرقمية من كل ما يحتوي على ضرر أو تمييز ضد المرشحين للوظائف، أو الموظفين من ذوي الإعاقة؟</v>
      </c>
      <c r="C54" s="41"/>
      <c r="D54" s="41"/>
      <c r="E54" s="12"/>
      <c r="F54" s="10" t="str" cm="1">
        <f t="array" ref="F54">_xlfn.IFS(الأساسيات!D38="لا","Significant risk of unfair,discriminatory treatment ",الأساسيات!D38="لا أعلم","Significant risk of unfair,discriminatory treatment", TRUE,"Addressed risk")</f>
        <v>Significant risk of unfair,discriminatory treatment</v>
      </c>
      <c r="G54" s="12"/>
      <c r="H54" s="17"/>
      <c r="I54" s="13"/>
    </row>
    <row r="55" spans="1:9" s="11" customFormat="1" ht="19" x14ac:dyDescent="0.2">
      <c r="A55" s="13"/>
      <c r="B55" s="21" t="str">
        <f>الأساسيات!B39</f>
        <v>الأساسيات 18</v>
      </c>
      <c r="C55" s="21"/>
      <c r="D55" s="21"/>
      <c r="E55" s="21"/>
      <c r="F55" s="21"/>
      <c r="G55" s="21"/>
      <c r="H55" s="21"/>
      <c r="I55" s="13"/>
    </row>
    <row r="56" spans="1:9" s="11" customFormat="1" ht="60.5" customHeight="1" x14ac:dyDescent="0.2">
      <c r="A56" s="13"/>
      <c r="B56" s="41" t="str">
        <f>الأساسيات!B40</f>
        <v xml:space="preserve">هل لديكم التزام مكتوب وموثق بشأن تحقيق وتلبية المتطلبات الإرشادية لاتحاد شبكة الويب العالمية (W3C) بشأن تمكين الوصول الرقمي؟ </v>
      </c>
      <c r="C56" s="41"/>
      <c r="D56" s="41"/>
      <c r="E56" s="12"/>
      <c r="F56" s="10" t="str" cm="1">
        <f t="array" ref="F56">_xlfn.IFS(الأساسيات!D40="لا","Moderate risk of unfair,discriminatory treatment ",الأساسيات!D40="لا أعلم","Moderate risk of unfair,discriminatory treatment", TRUE,"Addressed risk")</f>
        <v>Moderate risk of unfair,discriminatory treatment</v>
      </c>
      <c r="G56" s="12"/>
      <c r="H56" s="24" t="s">
        <v>15</v>
      </c>
      <c r="I56" s="13"/>
    </row>
    <row r="57" spans="1:9" s="11" customFormat="1" ht="19" x14ac:dyDescent="0.2">
      <c r="A57" s="13"/>
      <c r="B57" s="21" t="str">
        <f>الأساسيات!B41</f>
        <v>الأساسيات 19</v>
      </c>
      <c r="C57" s="21"/>
      <c r="D57" s="21"/>
      <c r="E57" s="21"/>
      <c r="F57" s="21"/>
      <c r="G57" s="21"/>
      <c r="H57" s="21"/>
      <c r="I57" s="13"/>
    </row>
    <row r="58" spans="1:9" s="11" customFormat="1" ht="60.5" customHeight="1" x14ac:dyDescent="0.2">
      <c r="A58" s="13"/>
      <c r="B58" s="41" t="str">
        <f>الأساسيات!B42</f>
        <v>هل لديكم سياسات شراء للسلع، والخدمات، والمرافق تهدف إلى ضمان تمكين سهولة الوصول والاستخدام قدر الإمكان من قبل الأفراد ذوي الإعاقة؟</v>
      </c>
      <c r="C58" s="41"/>
      <c r="D58" s="41"/>
      <c r="E58" s="12"/>
      <c r="F58" s="10" t="str" cm="1">
        <f t="array" ref="F58">_xlfn.IFS(الأساسيات!D42="لا","Significant risk of unfair,discriminatory treatment ",الأساسيات!D42="لا أعلم","Significant risk of unfair,discriminatory treatment", TRUE,"Addressed risk")</f>
        <v>Significant risk of unfair,discriminatory treatment</v>
      </c>
      <c r="G58" s="12"/>
      <c r="H58" s="24" t="s">
        <v>15</v>
      </c>
      <c r="I58" s="13"/>
    </row>
    <row r="59" spans="1:9" s="11" customFormat="1" ht="19" x14ac:dyDescent="0.2">
      <c r="A59" s="13"/>
      <c r="B59" s="21" t="str">
        <f>الأساسيات!B43</f>
        <v>الأساسيات 20</v>
      </c>
      <c r="C59" s="21"/>
      <c r="D59" s="21"/>
      <c r="E59" s="21"/>
      <c r="F59" s="21"/>
      <c r="G59" s="21"/>
      <c r="H59" s="21"/>
      <c r="I59" s="13"/>
    </row>
    <row r="60" spans="1:9" s="11" customFormat="1" ht="60.5" customHeight="1" x14ac:dyDescent="0.2">
      <c r="A60" s="13"/>
      <c r="B60" s="41" t="str">
        <f>الأساسيات!B44</f>
        <v>هل لديكم – على المستوى الوطني – سياسة مطبّقة لقوانين البناء المحلية تهدف إلى تحقيق مستوى "الوصول" الذي حدده معيار ISO 21542 ؟</v>
      </c>
      <c r="C60" s="41"/>
      <c r="D60" s="41"/>
      <c r="E60" s="12"/>
      <c r="F60" s="10" t="str" cm="1">
        <f t="array" ref="F60">_xlfn.IFS(الأساسيات!D44="لا","Significant risk of unfair,discriminatory treatment ",الأساسيات!D44="لا أعلم","Significant risk of unfair,discriminatory treatment", TRUE,"Addressed risk")</f>
        <v>Significant risk of unfair,discriminatory treatment</v>
      </c>
      <c r="G60" s="12"/>
      <c r="H60" s="24" t="s">
        <v>15</v>
      </c>
      <c r="I60" s="13"/>
    </row>
    <row r="61" spans="1:9" s="11" customFormat="1" ht="19" x14ac:dyDescent="0.2">
      <c r="A61" s="13"/>
      <c r="B61" s="21" t="str">
        <f>الأساسيات!B45</f>
        <v>الأساسيات 21</v>
      </c>
      <c r="C61" s="21"/>
      <c r="D61" s="21"/>
      <c r="E61" s="21"/>
      <c r="F61" s="21"/>
      <c r="G61" s="21"/>
      <c r="H61" s="21"/>
      <c r="I61" s="13"/>
    </row>
    <row r="62" spans="1:9" s="11" customFormat="1" ht="60.5" customHeight="1" x14ac:dyDescent="0.2">
      <c r="A62" s="13"/>
      <c r="B62" s="41" t="str">
        <f>الأساسيات!B46</f>
        <v>هل لديكم – على المستوى الوطني، في بلادكم - مسؤول تقع على عاتقه مهمة التأكد من بناء بيئات تسهل الوصول، وتمكن الاستفادة من كافة الخدمات الموجودة فيها لفئة واسعة من الأفراد ذوي الإعاقة؟</v>
      </c>
      <c r="C62" s="41"/>
      <c r="D62" s="41"/>
      <c r="E62" s="12"/>
      <c r="F62" s="10" t="str" cm="1">
        <f t="array" ref="F62">_xlfn.IFS(الأساسيات!D46="لا","Significant risk of unfair,discriminatory treatment ",الأساسيات!D46="لا أعلم","Significant risk of unfair,discriminatory treatment", TRUE,"Addressed risk")</f>
        <v>Significant risk of unfair,discriminatory treatment</v>
      </c>
      <c r="G62" s="12"/>
      <c r="H62" s="17"/>
      <c r="I62" s="13"/>
    </row>
    <row r="63" spans="1:9" s="11" customFormat="1" ht="19" x14ac:dyDescent="0.2">
      <c r="A63" s="13"/>
      <c r="B63" s="21" t="str">
        <f>الثقافة!B8</f>
        <v>الثقافة 3</v>
      </c>
      <c r="C63" s="21"/>
      <c r="D63" s="21"/>
      <c r="E63" s="21"/>
      <c r="F63" s="21"/>
      <c r="G63" s="21"/>
      <c r="H63" s="21"/>
      <c r="I63" s="13"/>
    </row>
    <row r="64" spans="1:9" s="11" customFormat="1" ht="34.25" customHeight="1" x14ac:dyDescent="0.2">
      <c r="A64" s="13"/>
      <c r="B64" s="41" t="str">
        <f>الثقافة!B9</f>
        <v>هل تقومون – بشكل روتيني ودوري- بالقيام بحملات لزيادة الوعي تستهدف المدراء، والموظفين لإظهار وإبراز مساواة ذوي الإعاقة، والقيم، والحقوق الإنسانية، والممارسات العملية المثلى كضرورة أخلاقية واقتصادية؟ إضافة إلى محاولة كسر، وتحدي الصورة النمطية والوصمة الاجتماعية (التي تعيق وتمنع دمج ذوي الإعاقة)؟</v>
      </c>
      <c r="C64" s="41"/>
      <c r="D64" s="41"/>
      <c r="E64" s="12"/>
      <c r="F64" s="36" t="str" cm="1">
        <f t="array" ref="F64">_xlfn.IFS(الثقافة!D9="لا","Significant for potential impact ",الثقافة!D9="لا أعلم","Significant for potential impact", TRUE,"Addressed risk")</f>
        <v>Significant for potential impact</v>
      </c>
      <c r="G64" s="12"/>
      <c r="H64" s="24" t="s">
        <v>15</v>
      </c>
      <c r="I64" s="13"/>
    </row>
    <row r="65" spans="1:9" s="11" customFormat="1" ht="29.75" customHeight="1" x14ac:dyDescent="0.2">
      <c r="A65" s="13"/>
      <c r="B65" s="41"/>
      <c r="C65" s="41"/>
      <c r="D65" s="41"/>
      <c r="E65" s="12"/>
      <c r="F65" s="36"/>
      <c r="G65" s="12"/>
      <c r="H65" s="24" t="s">
        <v>15</v>
      </c>
      <c r="I65" s="13"/>
    </row>
    <row r="66" spans="1:9" s="11" customFormat="1" ht="19" x14ac:dyDescent="0.2">
      <c r="A66" s="13"/>
      <c r="B66" s="21" t="str">
        <f>الثقافة!B11</f>
        <v>الثقافة 4</v>
      </c>
      <c r="C66" s="21"/>
      <c r="D66" s="21"/>
      <c r="E66" s="21"/>
      <c r="F66" s="21"/>
      <c r="G66" s="21"/>
      <c r="H66" s="21"/>
      <c r="I66" s="13"/>
    </row>
    <row r="67" spans="1:9" s="11" customFormat="1" ht="47" customHeight="1" x14ac:dyDescent="0.2">
      <c r="A67" s="13"/>
      <c r="B67" s="37" t="str">
        <f>الثقافة!B12</f>
        <v>هل تقومون بتشجيع وتمكين الجميع في العمل للتعلم مباشرةً من ذوي الإعاقة، بما في ذلك فئة واحدة على الأقل من الفئات التالية: الزملاء، المرشحين للوظائف (الزملاء المحتملين)، منظمات وجمعيات ذوي الإعاقة، المستشارين والخبراء، الذين لديهم تجارب واقعية معاشّة مع عملاء من ذوي الإعاقة؟</v>
      </c>
      <c r="C67" s="37"/>
      <c r="D67" s="37"/>
      <c r="E67" s="12"/>
      <c r="F67" s="10" t="str" cm="1">
        <f t="array" ref="F67">_xlfn.IFS(الثقافة!D12="لا","Significant for potential impact ",الثقافة!D12="لا أعلم","Significant for potential impact", TRUE,"Addressed risk")</f>
        <v>Significant for potential impact</v>
      </c>
      <c r="G67" s="12"/>
      <c r="H67" s="24" t="s">
        <v>15</v>
      </c>
      <c r="I67" s="13"/>
    </row>
    <row r="68" spans="1:9" s="11" customFormat="1" ht="24.5" customHeight="1" x14ac:dyDescent="0.2">
      <c r="A68" s="13"/>
      <c r="B68" s="40" t="s">
        <v>162</v>
      </c>
      <c r="C68" s="40"/>
      <c r="D68" s="40"/>
      <c r="E68" s="40"/>
      <c r="F68" s="40"/>
      <c r="G68" s="40"/>
      <c r="H68" s="40"/>
      <c r="I68" s="13"/>
    </row>
    <row r="69" spans="1:9" s="11" customFormat="1" ht="18" customHeight="1" x14ac:dyDescent="0.2">
      <c r="A69" s="13"/>
      <c r="B69" s="21" t="str">
        <f>الثقافة!B19</f>
        <v>الثقافة 8</v>
      </c>
      <c r="C69" s="21"/>
      <c r="D69" s="21"/>
      <c r="E69" s="21"/>
      <c r="F69" s="21"/>
      <c r="G69" s="21"/>
      <c r="H69" s="21"/>
      <c r="I69" s="13"/>
    </row>
    <row r="70" spans="1:9" s="11" customFormat="1" ht="47" customHeight="1" x14ac:dyDescent="0.2">
      <c r="A70" s="13"/>
      <c r="B70" s="37" t="str">
        <f>الثقافة!B20</f>
        <v>هل تقوم شركتكم / (مؤسستكم) بالتعاون مع معاهد ومراكز التدريب، على سبيل المثال: الجامعات، ومراكز التدريب المهني؟ قد تكون مثل هذه الجهات مصدراً جيداً لإيجاد وتوفير المرشحين من ذوي الإعاقة سواءً لملء الشواغر الوظيّفية، أو فرص التطوير المهني، أو كليهما معاً.</v>
      </c>
      <c r="C70" s="37"/>
      <c r="D70" s="37"/>
      <c r="E70" s="12"/>
      <c r="F70" s="10" t="str" cm="1">
        <f t="array" ref="F70">_xlfn.IFS(الثقافة!D20="لا","Significant for potential impact",الثقافة!D20="لا أعلم","Significant for potential impact", TRUE,"Addressed risk")</f>
        <v>Significant for potential impact</v>
      </c>
      <c r="G70" s="12"/>
      <c r="H70" s="17"/>
      <c r="I70" s="13"/>
    </row>
    <row r="71" spans="1:9" s="11" customFormat="1" ht="19" x14ac:dyDescent="0.2">
      <c r="A71" s="13"/>
      <c r="B71" s="21" t="str">
        <f>العملاء!B8</f>
        <v>العميل 2</v>
      </c>
      <c r="C71" s="21"/>
      <c r="D71" s="21"/>
      <c r="E71" s="21"/>
      <c r="F71" s="21"/>
      <c r="G71" s="21"/>
      <c r="H71" s="21"/>
      <c r="I71" s="13"/>
    </row>
    <row r="72" spans="1:9" s="11" customFormat="1" ht="47" customHeight="1" x14ac:dyDescent="0.2">
      <c r="A72" s="13"/>
      <c r="B72" s="37" t="str">
        <f>العملاء!B9</f>
        <v>هل لديكم – على المستوى الوطني- مسؤول قيادي تقع على عاتقه مسؤولية التأكد من تلبية احتياجات وتطلعات ذوي الإعاقة كعملاء مقدرين من خلال الخدمات الرقمية، والهاتفية، ومن خلال نقاط وقنوات البيع؟</v>
      </c>
      <c r="C72" s="37"/>
      <c r="D72" s="37"/>
      <c r="E72" s="12"/>
      <c r="F72" s="10" t="str" cm="1">
        <f t="array" ref="F72">_xlfn.IFS(العملاء!D9="لا"," Significant risk of unfair,discriminatory treatment ",العملاء!D9="لا أعلم","Significant risk of unfair,discriminatory treatment", TRUE,"Addressed risk")</f>
        <v>Significant risk of unfair,discriminatory treatment</v>
      </c>
      <c r="G72" s="12"/>
      <c r="H72" s="17"/>
      <c r="I72" s="13"/>
    </row>
    <row r="73" spans="1:9" s="11" customFormat="1" ht="19" x14ac:dyDescent="0.2">
      <c r="A73" s="13"/>
      <c r="B73" s="21" t="str">
        <f>العملاء!B10</f>
        <v>العميل 3</v>
      </c>
      <c r="C73" s="21"/>
      <c r="D73" s="21"/>
      <c r="E73" s="21"/>
      <c r="F73" s="21"/>
      <c r="G73" s="21"/>
      <c r="H73" s="21"/>
      <c r="I73" s="13"/>
    </row>
    <row r="74" spans="1:9" s="11" customFormat="1" ht="38" customHeight="1" x14ac:dyDescent="0.2">
      <c r="A74" s="13"/>
      <c r="B74" s="37" t="str">
        <f>العملاء!B11</f>
        <v>هل تقومون بتدريب زملائكم في قسم خدمة العملاء بكيفية الترحيب بالعملاء من ذوي الإعاقة وخدمتهم؟</v>
      </c>
      <c r="C74" s="37"/>
      <c r="D74" s="37"/>
      <c r="E74" s="12"/>
      <c r="F74" s="10" t="str" cm="1">
        <f t="array" ref="F74">_xlfn.IFS(العملاء!D11="لا","Significant for potential impact",العملاء!D11="لا أعلم","Significant for potential impact", TRUE,"Addressed risk")</f>
        <v>Significant for potential impact</v>
      </c>
      <c r="G74" s="12"/>
      <c r="H74" s="17"/>
      <c r="I74" s="13"/>
    </row>
    <row r="75" spans="1:9" s="11" customFormat="1" ht="19" x14ac:dyDescent="0.2">
      <c r="A75" s="13"/>
      <c r="B75" s="21" t="str">
        <f>العملاء!B18</f>
        <v>العميل 7</v>
      </c>
      <c r="C75" s="21"/>
      <c r="D75" s="21"/>
      <c r="E75" s="21"/>
      <c r="F75" s="21"/>
      <c r="G75" s="21"/>
      <c r="H75" s="21"/>
      <c r="I75" s="13"/>
    </row>
    <row r="76" spans="1:9" s="11" customFormat="1" ht="47" customHeight="1" x14ac:dyDescent="0.2">
      <c r="A76" s="13"/>
      <c r="B76" s="37" t="str">
        <f>العملاء!B19</f>
        <v>هل تتعاملون بشكل مباشر مع فئة واسعة من العملاء، والخبراء ذوي الإعاقة – على سبيل المثال- عبر شبكات التوظيّف أو المنظمات المخصصة لذوي الإعاقة، وذلك للتأكد من كون منتجاتكم وخدماتكم مصمّمة بشكلٍ يشملهم؟</v>
      </c>
      <c r="C76" s="37"/>
      <c r="D76" s="37"/>
      <c r="E76" s="12"/>
      <c r="F76" s="10" t="str" cm="1">
        <f t="array" ref="F76">_xlfn.IFS(العملاء!D19="لا"," Significant risk of unfair,discriminatory treatment ",العملاء!D19="لا أعلم","Significant risk of unfair,discriminatory treatment", TRUE,"Addressed risk")</f>
        <v>Significant risk of unfair,discriminatory treatment</v>
      </c>
      <c r="G76" s="12"/>
      <c r="H76" s="17"/>
      <c r="I76" s="13"/>
    </row>
    <row r="77" spans="1:9" s="11" customFormat="1" ht="29.75" customHeight="1" x14ac:dyDescent="0.2">
      <c r="A77" s="13"/>
      <c r="B77" s="21" t="str">
        <f>الشراكات!B8</f>
        <v>الشراكات 3</v>
      </c>
      <c r="C77" s="21"/>
      <c r="D77" s="21"/>
      <c r="E77" s="21"/>
      <c r="F77" s="21"/>
      <c r="G77" s="21"/>
      <c r="H77" s="21"/>
      <c r="I77" s="13"/>
    </row>
    <row r="78" spans="1:9" s="11" customFormat="1" ht="47" customHeight="1" x14ac:dyDescent="0.2">
      <c r="A78" s="13"/>
      <c r="B78" s="37" t="str">
        <f>الشراكات!B9</f>
        <v xml:space="preserve">هل تقومون بالاستثمار في برامج التوظيف المحليّة في سوق العمل، والتي تهدف إلى تمكين ذوي الإعاقة من اكتساب المهارات العملية، والخبرات المطلوبة في سوق العمل المحلي؟ هذه البرامج يمكن أن تقام بواسطة شركتكم أو منظمتكم مباشرةَ، أو عبر شركائكم.  </v>
      </c>
      <c r="C78" s="37"/>
      <c r="D78" s="37"/>
      <c r="E78" s="12"/>
      <c r="F78" s="10" t="str" cm="1">
        <f t="array" ref="F78">_xlfn.IFS(الشراكات!D9="لا","Significant for potential impact",الشراكات!D9="لا أعلم","Significant for potential impact", TRUE,"Addressed risk")</f>
        <v>Significant for potential impact</v>
      </c>
      <c r="G78" s="12"/>
      <c r="H78" s="24" t="s">
        <v>15</v>
      </c>
      <c r="I78" s="13"/>
    </row>
    <row r="79" spans="1:9" x14ac:dyDescent="0.2">
      <c r="A79" s="13"/>
      <c r="B79" s="9"/>
      <c r="C79" s="9"/>
      <c r="D79" s="9"/>
      <c r="E79" s="9"/>
      <c r="F79" s="10"/>
      <c r="G79" s="9"/>
      <c r="H79" s="17"/>
      <c r="I79" s="1"/>
    </row>
    <row r="80" spans="1:9" ht="14.75" customHeight="1" x14ac:dyDescent="0.2">
      <c r="A80" s="1"/>
      <c r="B80" s="1"/>
      <c r="C80" s="1"/>
      <c r="D80" s="1"/>
      <c r="E80" s="1"/>
      <c r="F80" s="1"/>
      <c r="G80" s="1"/>
      <c r="H80" s="1"/>
      <c r="I80" s="1"/>
    </row>
    <row r="86" spans="6:6" x14ac:dyDescent="0.2">
      <c r="F86" s="10"/>
    </row>
  </sheetData>
  <sheetProtection algorithmName="SHA-512" hashValue="qBGEx3berp86YZZ8DoI0k4bF7oMbu66ewluBmNFtVJEHKQLROmDZH0dhf6caZhCHJs6+eT5TDMFFw7PoYJL7Aw==" saltValue="kgBPyCqnZdSLEhl1gCyNag==" spinCount="100000" sheet="1" objects="1" scenarios="1"/>
  <mergeCells count="35">
    <mergeCell ref="B70:D70"/>
    <mergeCell ref="B74:D74"/>
    <mergeCell ref="B62:D62"/>
    <mergeCell ref="B56:D56"/>
    <mergeCell ref="B58:D58"/>
    <mergeCell ref="B60:D60"/>
    <mergeCell ref="B72:D72"/>
    <mergeCell ref="B64:D65"/>
    <mergeCell ref="B67:D67"/>
    <mergeCell ref="B40:D40"/>
    <mergeCell ref="B16:H16"/>
    <mergeCell ref="B46:D46"/>
    <mergeCell ref="B48:D48"/>
    <mergeCell ref="B22:D22"/>
    <mergeCell ref="B19:D20"/>
    <mergeCell ref="F19:F20"/>
    <mergeCell ref="B44:D44"/>
    <mergeCell ref="B25:D26"/>
    <mergeCell ref="F25:F26"/>
    <mergeCell ref="F64:F65"/>
    <mergeCell ref="B78:D78"/>
    <mergeCell ref="B76:D76"/>
    <mergeCell ref="B12:B13"/>
    <mergeCell ref="B23:H23"/>
    <mergeCell ref="B68:H68"/>
    <mergeCell ref="B50:D50"/>
    <mergeCell ref="B52:D52"/>
    <mergeCell ref="B54:D54"/>
    <mergeCell ref="B34:D34"/>
    <mergeCell ref="B42:D42"/>
    <mergeCell ref="B28:D28"/>
    <mergeCell ref="B30:D30"/>
    <mergeCell ref="B32:D32"/>
    <mergeCell ref="B36:D36"/>
    <mergeCell ref="B38:D38"/>
  </mergeCells>
  <conditionalFormatting sqref="F19 F21:F22 F24:F25 F27:F64 F66:F67 F69:F78">
    <cfRule type="containsText" dxfId="8" priority="1" operator="containsText" text="Significant">
      <formula>NOT(ISERROR(SEARCH("Significant",F19)))</formula>
    </cfRule>
    <cfRule type="containsText" dxfId="7" priority="2" operator="containsText" text="Moderate">
      <formula>NOT(ISERROR(SEARCH("Moderate",F19)))</formula>
    </cfRule>
    <cfRule type="containsText" dxfId="6" priority="3" operator="containsText" text="Addressed">
      <formula>NOT(ISERROR(SEARCH("Addressed",F19)))</formula>
    </cfRule>
  </conditionalFormatting>
  <conditionalFormatting sqref="F79">
    <cfRule type="containsText" dxfId="5" priority="231" operator="containsText" text="Moderate">
      <formula>NOT(ISERROR(SEARCH("Moderate",F79)))</formula>
    </cfRule>
    <cfRule type="containsText" dxfId="4" priority="232" operator="containsText" text="Acceptable">
      <formula>NOT(ISERROR(SEARCH("Acceptable",F79)))</formula>
    </cfRule>
    <cfRule type="containsText" dxfId="3" priority="233" operator="containsText" text="Significant">
      <formula>NOT(ISERROR(SEARCH("Significant",F79)))</formula>
    </cfRule>
  </conditionalFormatting>
  <conditionalFormatting sqref="F86">
    <cfRule type="containsText" dxfId="2" priority="167" operator="containsText" text="Moderate">
      <formula>NOT(ISERROR(SEARCH("Moderate",F86)))</formula>
    </cfRule>
    <cfRule type="containsText" dxfId="1" priority="168" operator="containsText" text="Managed">
      <formula>NOT(ISERROR(SEARCH("Managed",F86)))</formula>
    </cfRule>
    <cfRule type="containsText" dxfId="0" priority="169" operator="containsText" text="Significant">
      <formula>NOT(ISERROR(SEARCH("Significant",F86)))</formula>
    </cfRule>
  </conditionalFormatting>
  <hyperlinks>
    <hyperlink ref="H19" r:id="rId1" display="Resource Link" xr:uid="{C4FAC430-577C-45D9-81E2-024FDC4E76CF}"/>
    <hyperlink ref="H20" r:id="rId2" display="Resource Link" xr:uid="{A51679E0-160F-4227-B2CC-7549DBE16345}"/>
    <hyperlink ref="H22" r:id="rId3" display="Resource Link" xr:uid="{7E0A22DE-13B0-4C5B-97E7-F093967AE3CC}"/>
    <hyperlink ref="H25" r:id="rId4" xr:uid="{05FD1C43-94C1-4F0E-967A-BAEE9031BD46}"/>
    <hyperlink ref="H26" r:id="rId5" display="Resource Link" xr:uid="{233281A6-8470-4FEA-9CEB-0A6B3D2F0D84}"/>
    <hyperlink ref="H34" r:id="rId6" display="Resource Link" xr:uid="{608FE3B5-8E2D-47BE-AEC1-A6000FE81386}"/>
    <hyperlink ref="H32" r:id="rId7" xr:uid="{2ADC262F-A7ED-41E1-9759-1643A7748EB0}"/>
    <hyperlink ref="H36" r:id="rId8" display="Resource Link" xr:uid="{32AFEA09-E402-42F3-8527-F5A8DD3FD0CB}"/>
    <hyperlink ref="H42" r:id="rId9" display="Resource Link" xr:uid="{97C528E0-743C-4FFD-9CE9-9753D3C34D40}"/>
    <hyperlink ref="H48" r:id="rId10" display="Resource Link" xr:uid="{D43E3548-E760-4402-8F84-82EFA1029E70}"/>
    <hyperlink ref="H52" r:id="rId11" display="Resource Link" xr:uid="{F0CD5AA4-B129-43EE-BF26-0B7703080A8A}"/>
    <hyperlink ref="H56" r:id="rId12" location=":~:text=Web%20Content%20Accessibility%20Guidelines%20(WCAG)%202%20is%20developed%20through%20the,%2C%20organizations%2C%20and%20governments%20internationally" display="Resource Link" xr:uid="{93A6FF7F-7AAB-40DB-BDE2-B8F033CE45C0}"/>
    <hyperlink ref="H58" r:id="rId13" display="Resource Link" xr:uid="{CF7CE006-088F-47E8-B586-3BFB75B5CE9D}"/>
    <hyperlink ref="H60" r:id="rId14" display="Resource Link" xr:uid="{F946490D-634C-4622-BA0F-A1B582976698}"/>
    <hyperlink ref="H64" r:id="rId15" display="Resource Link" xr:uid="{23568DFD-7065-4945-B1DA-E1B2B174CE3B}"/>
    <hyperlink ref="H65" r:id="rId16" display="Resource Link" xr:uid="{EE41CAF9-0948-40D3-A68C-33824C7ADB0B}"/>
    <hyperlink ref="H67" r:id="rId17" display="Resource Link" xr:uid="{4E9EF479-8A22-42AE-BC5C-6896B2A82750}"/>
    <hyperlink ref="H78" r:id="rId18" display="Resource Link" xr:uid="{64C48C37-010D-4F41-BF4C-62FDF3A458B8}"/>
  </hyperlinks>
  <pageMargins left="0.25" right="0.25" top="0.75" bottom="0.75" header="0.3" footer="0.3"/>
  <pageSetup scale="48" fitToHeight="2" orientation="portrait" r:id="rId19"/>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52A13D-212F-4EB1-B9E7-CDCFF046ADFD}">
  <sheetPr codeName="Sheet7"/>
  <dimension ref="A1:B3"/>
  <sheetViews>
    <sheetView workbookViewId="0">
      <selection activeCell="C12" sqref="C12"/>
    </sheetView>
  </sheetViews>
  <sheetFormatPr baseColWidth="10" defaultColWidth="8.6640625" defaultRowHeight="15" x14ac:dyDescent="0.2"/>
  <sheetData>
    <row r="1" spans="1:2" x14ac:dyDescent="0.2">
      <c r="A1" t="s">
        <v>163</v>
      </c>
      <c r="B1" t="s">
        <v>164</v>
      </c>
    </row>
    <row r="2" spans="1:2" x14ac:dyDescent="0.2">
      <c r="A2" t="s">
        <v>165</v>
      </c>
      <c r="B2" t="s">
        <v>166</v>
      </c>
    </row>
    <row r="3" spans="1:2" x14ac:dyDescent="0.2">
      <c r="A3" t="s">
        <v>13</v>
      </c>
      <c r="B3" t="s">
        <v>167</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E90B937A8EA5C4AA2BF3A41DA39CCBE" ma:contentTypeVersion="17" ma:contentTypeDescription="Create a new document." ma:contentTypeScope="" ma:versionID="d35caa15fe95bcf034d9c7ac22ceaf19">
  <xsd:schema xmlns:xsd="http://www.w3.org/2001/XMLSchema" xmlns:xs="http://www.w3.org/2001/XMLSchema" xmlns:p="http://schemas.microsoft.com/office/2006/metadata/properties" xmlns:ns2="a83c6cb6-2f6c-4f1e-8ebe-358a841f955a" xmlns:ns3="fa137a86-a6b0-4a49-9749-faee33c8f746" targetNamespace="http://schemas.microsoft.com/office/2006/metadata/properties" ma:root="true" ma:fieldsID="74f6e685ed5805dfcadfd3a06e74680c" ns2:_="" ns3:_="">
    <xsd:import namespace="a83c6cb6-2f6c-4f1e-8ebe-358a841f955a"/>
    <xsd:import namespace="fa137a86-a6b0-4a49-9749-faee33c8f74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3c6cb6-2f6c-4f1e-8ebe-358a841f955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ec4eb6af-b8e0-4535-81bd-a4e3e89bfafc"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a137a86-a6b0-4a49-9749-faee33c8f746"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6f8d381f-0122-40f5-a41a-032698a04e8d}" ma:internalName="TaxCatchAll" ma:showField="CatchAllData" ma:web="fa137a86-a6b0-4a49-9749-faee33c8f746">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a137a86-a6b0-4a49-9749-faee33c8f746" xsi:nil="true"/>
    <lcf76f155ced4ddcb4097134ff3c332f xmlns="a83c6cb6-2f6c-4f1e-8ebe-358a841f95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36362B9-741B-4048-8AAE-3BD3C572938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3c6cb6-2f6c-4f1e-8ebe-358a841f955a"/>
    <ds:schemaRef ds:uri="fa137a86-a6b0-4a49-9749-faee33c8f7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CE0A22-1834-43CE-ADD0-2F566700026D}">
  <ds:schemaRefs>
    <ds:schemaRef ds:uri="http://schemas.microsoft.com/sharepoint/v3/contenttype/forms"/>
  </ds:schemaRefs>
</ds:datastoreItem>
</file>

<file path=customXml/itemProps3.xml><?xml version="1.0" encoding="utf-8"?>
<ds:datastoreItem xmlns:ds="http://schemas.openxmlformats.org/officeDocument/2006/customXml" ds:itemID="{39DBFB97-03B9-4E0C-AD1D-3E8AB83DCB60}">
  <ds:schemaRefs>
    <ds:schemaRef ds:uri="http://schemas.microsoft.com/office/2006/metadata/properties"/>
    <ds:schemaRef ds:uri="http://schemas.microsoft.com/office/infopath/2007/PartnerControls"/>
    <ds:schemaRef ds:uri="fa137a86-a6b0-4a49-9749-faee33c8f746"/>
    <ds:schemaRef ds:uri="a83c6cb6-2f6c-4f1e-8ebe-358a841f955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المقدمة</vt:lpstr>
      <vt:lpstr>الأساسيات</vt:lpstr>
      <vt:lpstr>الثقافة</vt:lpstr>
      <vt:lpstr>العملاء</vt:lpstr>
      <vt:lpstr>الشراكات</vt:lpstr>
      <vt:lpstr>التقرير</vt:lpstr>
      <vt:lpstr>Options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Brown</dc:creator>
  <cp:keywords/>
  <dc:description/>
  <cp:lastModifiedBy>Simon Brown</cp:lastModifiedBy>
  <cp:revision/>
  <dcterms:created xsi:type="dcterms:W3CDTF">2022-04-09T09:25:34Z</dcterms:created>
  <dcterms:modified xsi:type="dcterms:W3CDTF">2026-02-15T11:26:08Z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0x0101006E90B937A8EA5C4AA2BF3A41DA39CCBE</vt:lpwstr>
  </property>
  <property fmtid="{D5CDD505-2E9C-101B-9397-08002B2CF9AE}" pid="3" name="MediaServiceImageTags">
    <vt:lpwstr/>
  </property>
</Properties>
</file>