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01"/>
  <workbookPr showInkAnnotation="0" codeName="ThisWorkbook" defaultThemeVersion="166925"/>
  <mc:AlternateContent xmlns:mc="http://schemas.openxmlformats.org/markup-compatibility/2006">
    <mc:Choice Requires="x15">
      <x15ac:absPath xmlns:x15ac="http://schemas.microsoft.com/office/spreadsheetml/2010/11/ac" url="/Users/simon/Documents/Work/ILO GBDN SAT/GBDN SATS (Updated)/"/>
    </mc:Choice>
  </mc:AlternateContent>
  <xr:revisionPtr revIDLastSave="0" documentId="13_ncr:1_{97535BC6-7769-754A-91F6-49AD101D2268}" xr6:coauthVersionLast="47" xr6:coauthVersionMax="47" xr10:uidLastSave="{00000000-0000-0000-0000-000000000000}"/>
  <bookViews>
    <workbookView xWindow="0" yWindow="740" windowWidth="29400" windowHeight="18380" xr2:uid="{1575A3C8-DA11-42BF-9D68-E5EF77CF56A5}"/>
  </bookViews>
  <sheets>
    <sheet name="Introduction" sheetId="12" r:id="rId1"/>
    <sheet name="Fondamentaux" sheetId="7" r:id="rId2"/>
    <sheet name="Culture" sheetId="9" r:id="rId3"/>
    <sheet name="Client" sheetId="11" r:id="rId4"/>
    <sheet name="Partenariats" sheetId="10" r:id="rId5"/>
    <sheet name="Rapport du Benchmark" sheetId="2" r:id="rId6"/>
    <sheet name="Options" sheetId="8" state="hidden"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56" i="2" l="1" a="1"/>
  <c r="F56" i="2" s="1"/>
  <c r="F38" i="2" a="1"/>
  <c r="F38" i="2" s="1"/>
  <c r="F36" i="2" a="1"/>
  <c r="F36" i="2" s="1"/>
  <c r="F78" i="2" a="1"/>
  <c r="F78" i="2" s="1"/>
  <c r="F76" i="2" a="1"/>
  <c r="F76" i="2" s="1"/>
  <c r="F74" i="2" a="1"/>
  <c r="F74" i="2" s="1"/>
  <c r="F72" i="2" a="1"/>
  <c r="F72" i="2" s="1"/>
  <c r="F70" i="2" a="1"/>
  <c r="F70" i="2" s="1"/>
  <c r="F67" i="2" a="1"/>
  <c r="F67" i="2" s="1"/>
  <c r="F64" i="2" a="1"/>
  <c r="F64" i="2" s="1"/>
  <c r="F62" i="2" a="1"/>
  <c r="F62" i="2" s="1"/>
  <c r="F60" i="2" a="1"/>
  <c r="F60" i="2" s="1"/>
  <c r="F58" i="2" a="1"/>
  <c r="F58" i="2" s="1"/>
  <c r="F54" i="2" a="1"/>
  <c r="F54" i="2" s="1"/>
  <c r="F52" i="2" a="1"/>
  <c r="F52" i="2" s="1"/>
  <c r="F50" i="2" a="1"/>
  <c r="F50" i="2" s="1"/>
  <c r="F48" i="2" a="1"/>
  <c r="F48" i="2" s="1"/>
  <c r="F46" i="2" a="1"/>
  <c r="F46" i="2" s="1"/>
  <c r="F44" i="2" a="1"/>
  <c r="F44" i="2" s="1"/>
  <c r="F42" i="2" a="1"/>
  <c r="F42" i="2" s="1"/>
  <c r="F40" i="2" a="1"/>
  <c r="F40" i="2" s="1"/>
  <c r="F34" i="2" a="1"/>
  <c r="F34" i="2" s="1"/>
  <c r="F32" i="2" a="1"/>
  <c r="F32" i="2" s="1"/>
  <c r="F30" i="2" a="1"/>
  <c r="F30" i="2" s="1"/>
  <c r="F28" i="2" a="1"/>
  <c r="F28" i="2" s="1"/>
  <c r="F25" i="2" a="1"/>
  <c r="F25" i="2" s="1"/>
  <c r="F22" i="2" a="1"/>
  <c r="F22" i="2" s="1"/>
  <c r="F19" i="2" a="1"/>
  <c r="F19" i="2" s="1"/>
  <c r="L17" i="10"/>
  <c r="L15" i="10"/>
  <c r="L13" i="10"/>
  <c r="L11" i="10"/>
  <c r="L9" i="10"/>
  <c r="L7" i="10"/>
  <c r="L4" i="10"/>
  <c r="L23" i="11"/>
  <c r="L21" i="11"/>
  <c r="L19" i="11"/>
  <c r="L17" i="11"/>
  <c r="L15" i="11"/>
  <c r="L13" i="11"/>
  <c r="L11" i="11"/>
  <c r="L9" i="11"/>
  <c r="L4" i="11"/>
  <c r="L25" i="9"/>
  <c r="L22" i="9"/>
  <c r="L20" i="9"/>
  <c r="L18" i="9"/>
  <c r="L16" i="9"/>
  <c r="L14" i="9"/>
  <c r="L12" i="9"/>
  <c r="L9" i="9"/>
  <c r="L6" i="9"/>
  <c r="L4" i="9"/>
  <c r="L46" i="7"/>
  <c r="L44" i="7"/>
  <c r="L42" i="7"/>
  <c r="L40" i="7"/>
  <c r="L38" i="7"/>
  <c r="L36" i="7"/>
  <c r="L34" i="7"/>
  <c r="L32" i="7"/>
  <c r="L30" i="7"/>
  <c r="L28" i="7"/>
  <c r="L26" i="7"/>
  <c r="L24" i="7"/>
  <c r="L22" i="7"/>
  <c r="L20" i="7"/>
  <c r="L18" i="7"/>
  <c r="L16" i="7"/>
  <c r="L14" i="7"/>
  <c r="L12" i="7"/>
  <c r="L9" i="7"/>
  <c r="L7" i="7"/>
  <c r="L4" i="7"/>
  <c r="B61" i="2" l="1"/>
  <c r="B78" i="2" l="1"/>
  <c r="B77" i="2"/>
  <c r="B76" i="2" l="1"/>
  <c r="B75" i="2"/>
  <c r="B74" i="2"/>
  <c r="B73" i="2"/>
  <c r="B70" i="2"/>
  <c r="B69" i="2"/>
  <c r="B64" i="2"/>
  <c r="B63" i="2"/>
  <c r="B62" i="2"/>
  <c r="B60" i="2"/>
  <c r="B59" i="2"/>
  <c r="B58" i="2"/>
  <c r="B57" i="2"/>
  <c r="B56" i="2"/>
  <c r="B55" i="2"/>
  <c r="B40" i="2"/>
  <c r="B39" i="2"/>
  <c r="B42" i="2"/>
  <c r="B41" i="2"/>
  <c r="B34" i="2"/>
  <c r="B33" i="2"/>
  <c r="N44" i="7"/>
  <c r="M25" i="11"/>
  <c r="M19" i="10"/>
  <c r="M27" i="9"/>
  <c r="M48" i="7"/>
  <c r="N23" i="11" l="1"/>
  <c r="N21" i="11"/>
  <c r="N19" i="11"/>
  <c r="N17" i="11"/>
  <c r="N15" i="11"/>
  <c r="N13" i="11"/>
  <c r="N11" i="11"/>
  <c r="N4" i="11"/>
  <c r="N17" i="10"/>
  <c r="N15" i="10"/>
  <c r="N11" i="10"/>
  <c r="N9" i="10"/>
  <c r="N7" i="10"/>
  <c r="N25" i="9"/>
  <c r="N22" i="9"/>
  <c r="N20" i="9"/>
  <c r="N18" i="9"/>
  <c r="N16" i="9"/>
  <c r="N14" i="9"/>
  <c r="N9" i="9"/>
  <c r="N6" i="9"/>
  <c r="N4" i="9"/>
  <c r="N46" i="7"/>
  <c r="N42" i="7"/>
  <c r="N40" i="7"/>
  <c r="N38" i="7"/>
  <c r="N36" i="7"/>
  <c r="N34" i="7"/>
  <c r="N32" i="7"/>
  <c r="N30" i="7"/>
  <c r="N28" i="7"/>
  <c r="N26" i="7"/>
  <c r="N24" i="7"/>
  <c r="N22" i="7"/>
  <c r="N20" i="7"/>
  <c r="N18" i="7"/>
  <c r="N16" i="7"/>
  <c r="N14" i="7"/>
  <c r="N12" i="7"/>
  <c r="N9" i="7"/>
  <c r="N7" i="7"/>
  <c r="B27" i="2"/>
  <c r="B25" i="2"/>
  <c r="B72" i="2"/>
  <c r="B71" i="2"/>
  <c r="B19" i="2"/>
  <c r="B67" i="2"/>
  <c r="B66" i="2"/>
  <c r="B54" i="2"/>
  <c r="B53" i="2"/>
  <c r="B52" i="2"/>
  <c r="B51" i="2"/>
  <c r="B50" i="2"/>
  <c r="B49" i="2"/>
  <c r="B48" i="2"/>
  <c r="B47" i="2"/>
  <c r="B46" i="2"/>
  <c r="B45" i="2"/>
  <c r="B44" i="2"/>
  <c r="B43" i="2"/>
  <c r="B38" i="2"/>
  <c r="B37" i="2"/>
  <c r="B36" i="2"/>
  <c r="B35" i="2"/>
  <c r="B32" i="2"/>
  <c r="B31" i="2"/>
  <c r="B30" i="2"/>
  <c r="B29" i="2"/>
  <c r="B28" i="2"/>
  <c r="B24" i="2"/>
  <c r="B22" i="2"/>
  <c r="B21" i="2"/>
  <c r="B18" i="2"/>
  <c r="N4" i="10" l="1"/>
  <c r="L19" i="10"/>
  <c r="L27" i="9"/>
  <c r="N9" i="11"/>
  <c r="N25" i="11" s="1"/>
  <c r="L25" i="11"/>
  <c r="N13" i="10"/>
  <c r="N12" i="9"/>
  <c r="N27" i="9" s="1"/>
  <c r="L48" i="7"/>
  <c r="N4" i="7"/>
  <c r="N48" i="7" s="1"/>
  <c r="N19" i="10" l="1"/>
  <c r="H10" i="2" s="1"/>
  <c r="D8" i="2"/>
  <c r="F8" i="2"/>
  <c r="D6" i="2"/>
  <c r="F6" i="2"/>
  <c r="F4" i="2"/>
  <c r="D4" i="2"/>
  <c r="H6" i="2"/>
  <c r="D15" i="2"/>
  <c r="H4" i="2"/>
  <c r="H8" i="2"/>
  <c r="H12" i="2" l="1"/>
  <c r="H13" i="2" s="1"/>
  <c r="F12" i="2"/>
  <c r="F13" i="2" s="1"/>
  <c r="D12" i="2"/>
  <c r="D13" i="2" s="1"/>
  <c r="D10" i="2"/>
  <c r="F10"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<sst xmlns="http://schemas.openxmlformats.org/spreadsheetml/2006/main" count="420" uniqueCount="170">
  <si>
    <t xml:space="preserve">
</t>
  </si>
  <si>
    <t>Useful Tip</t>
  </si>
  <si>
    <t>Self Assessment Notes</t>
  </si>
  <si>
    <t>Base</t>
  </si>
  <si>
    <t>Score</t>
  </si>
  <si>
    <t>Fundamentals 8</t>
  </si>
  <si>
    <t>Average</t>
  </si>
  <si>
    <t>Culture 1</t>
  </si>
  <si>
    <t>Culture 2</t>
  </si>
  <si>
    <t>Culture 3</t>
  </si>
  <si>
    <t>Culture 4</t>
  </si>
  <si>
    <t>Culture 5</t>
  </si>
  <si>
    <t>Culture 6</t>
  </si>
  <si>
    <t>Culture 7</t>
  </si>
  <si>
    <t>Culture 8</t>
  </si>
  <si>
    <t>Culture 9</t>
  </si>
  <si>
    <t>Culture 10</t>
  </si>
  <si>
    <t>`</t>
  </si>
  <si>
    <t>Disposez-vous d'une feuille de route ou d'une stratégie globale actualisée qui définit l'engagement de votre Direction Nationale en faveur de l’égalité des personnes en situation de handicap  et de la création d’une culture inclusive à leur égard ?</t>
  </si>
  <si>
    <t>Fondamentaux 1</t>
  </si>
  <si>
    <t>Conseil utile</t>
  </si>
  <si>
    <t>Chaque transformation importante de l’entreprise nécessite un plan ou une stratégie qui énonce ce qui doit être fait pour atteindre le résultat final souhaité. La mise en œuvre de la meilleure politique en faveur de l'emploi des personnes en situation de handicap n’est pas une exception.</t>
  </si>
  <si>
    <t>Fondamentaux 2</t>
  </si>
  <si>
    <t>Vous obtiendrez des améliorations dans l'inclusion des personnes en situation de handicap au sein de votre entreprise comme vous le feriez pour toute autre priorité dans votre business, avec une répartition  de responsabilités claire, des livrables et des objectifs réalisables, et des échéanciers réalistes mais stimulants.</t>
  </si>
  <si>
    <t>Fondamentaux 3</t>
  </si>
  <si>
    <t xml:space="preserve">Formez-vous vos responsables du recrutement à promouvoir l’égalité des chances tout en apportant des ajustements ou des aménagements raisonnables à vos processus de recrutement, y compris tous ceux en ligne?   </t>
  </si>
  <si>
    <t>Fondamentaux 4</t>
  </si>
  <si>
    <t>Menez-vous une politique active des candidats en situation de handicap tout en leur permettant  de demander tout aménagement nécessaire à chaque étape du processus de recrutement  ?</t>
  </si>
  <si>
    <t>Vous devez inciter chaque candidat très tôt dans le processus de recrutement à demander tous les aménagements raisonnables dont il pourrait avoir besoin afin de démontrer son potentiel sur une notion d'égalité des chances. Vous risquez de perdre de bons candidats, et de les traiter de manière inéquitable, si vous attendez l’étape de l’entretien pour poser des questions sur les adaptations de poste de travail.</t>
  </si>
  <si>
    <t>Fondamentaux 5</t>
  </si>
  <si>
    <t>Avez-vous défini une politique qui stipule que, à moins que vous ne soyez légalement tenu de le faire pour certains postes, vous n’exigerez pas que les candidats, y compris les personnes en situation de handicap, fournissent des renseignements médicaux préalables à l’emploi ?</t>
  </si>
  <si>
    <t>Il est trop facile de tirer des conclusions hâtives au sujet d’un candidat sur la base d’une condition médicale, c’est pourquoi il est illégal dans certaines juridictions d’exiger que les candidats en situation de handicap subissent des examens médicaux préalables à l’embauche . La recherche montre que les antécédents médicaux d’une personne ne sont pas un indicateur précis de son futur rendement professionnel . La question utile est la suivante: « Que pourrions-nous faire différemment qui vous permettrait de faire ce travail? ».</t>
  </si>
  <si>
    <t>Fondamentaux 6</t>
  </si>
  <si>
    <t>Faites tester chaque étape de votre processus de recrutement par des personnes en situation de handicap  avec un large éventail de typologies de handicap en tant que « candidats fictifs ».  Cette démarche permettra d’identifier les obstacles rencontrés par les candidats ayant des besoins d’accès similaires, et de tester votre niveau d'accessibilité. De plus, demandez à chaque candidat, y compris les personnes en situation de handicap de vous faire un retour sur son expérience.</t>
  </si>
  <si>
    <t>Disposez-vous d'un dispositif qui permet aux salariés en situation de handicap de solliciter facilement les outils et la souplesse dont ils ont besoin pour faire leur travail correctement ?</t>
  </si>
  <si>
    <t>Assurez-vous régulièrement que des aménagements adéquats sont proposés de manière effective et efficace aux candidats et aux employés en situation de handicap ?</t>
  </si>
  <si>
    <t>Il est important de sonder régulièrement les salariés : « Que se passe-t-il lorsque des collègues demandent des aménagements ? Combien de temps avons-nous mis pour fournir ces outils et cette flexibilité ?  Comment pouvons-nous continuer à améliorer le service ?</t>
  </si>
  <si>
    <t>Veillez-vous à ce que toute formation interne ou assurée par des prestataires de formation externes soit accessible aux employés en situation de handicap et qu'elle respecte les aménagements requis ?</t>
  </si>
  <si>
    <t>Exigez de vos prestataires de formation qu’ils s’assurent que les locaux, les ressources d’apprentissage en ligne et les tests soient accessibles et qu’ils adaptent leurs méthodes d’enseignement en fonction des besoins des différents collaborateurs.</t>
  </si>
  <si>
    <t>Avez-vous mis en place une politique qui garantit la sécurité et la santé au travail (SST) de tous les employés, et qui inclut une référence explicite aux collègues en situation de handicap?</t>
  </si>
  <si>
    <t>Fondamentaux 10</t>
  </si>
  <si>
    <t>Fondamentaux 9</t>
  </si>
  <si>
    <t>Fondamentaux 15</t>
  </si>
  <si>
    <t>Fondamentaux 16</t>
  </si>
  <si>
    <t>Fondamentaux 14</t>
  </si>
  <si>
    <t>Fondamentaux 13</t>
  </si>
  <si>
    <t>Fondamentaux 12</t>
  </si>
  <si>
    <t>Fondamentaux11</t>
  </si>
  <si>
    <t>Les employeurs signalent souvent que même lorsqu’une politique handicap est censée s’appliquer à tous les employés, les personnes en situation de handicap sont traitées différemment et/ou leurs besoins particuliers sont négligés d’une manière qui déclenche un risque imprévu. Une référence explicite aux collègues en situation de handicap permet de sensibiliser tous les salariés sur le fait que ces politiques clés doivent s'appliquer également aux personnes en situation de handicap, dont les besoins particuliers en matière de SST, tels que l’évacuation d’urgence, doivent être pris en compte.</t>
  </si>
  <si>
    <t>Avez-vous mis en place une politique qui a comme objectif de prévenir et d'éradiquer la discrimination et le harcèlement, et qui inclut une référence explicite aux personnes en situation de handicap ?</t>
  </si>
  <si>
    <t>Bien trop souvent, l'ampleur de la discrimination  et du harcèlement au travail dont de nombreuses personnes en situation de handicap sont victimes n’est pas reconnue. Les femmes en situation de handicap et les personnes avec des troubles cognitifs sont particulièrement vulnérables à de tels abus.</t>
  </si>
  <si>
    <t>Vos salariés en situation de handicap ont-ils accès aux mêmes droits que leurs pairs aux avantages proposés par l’entreprise tels que les primes, un suivi médical ainsi que l'assurance mutuelle de santé, les programmes de bien-être ?</t>
  </si>
  <si>
    <t>Il est important de ne pas faire des présuppositions et de bien vérifier que les employés en situation de handicap  bénéficient effectivement d’un accès égal aux avantages sociaux administrés par des tiers, comme les fournisseurs d’assurance ou de soins de santé.</t>
  </si>
  <si>
    <t xml:space="preserve">Vos employés en situation de handicap perçoivent-ils un salaire égal pour un travail de valeur égale ?  </t>
  </si>
  <si>
    <t>Les entreprises responsables versent un salaire égal aux personnes en situation de handicap, même lorsqu’elles ne sont pas légalement tenues de le faire. En outre, ils veillent à ce que leurs fournisseurs paient au moins le salaire minimum fixé à l’échelle nationale à tous leurs employés et/ou sous-traitants.</t>
  </si>
  <si>
    <t>Cette procédure donne toujours de meilleurs résultats lorsque l’employeur dispose d’un « budget central pour les aménagements» afin que les filiales ou les managers ne paient pas à partir de leurs propres budgets. Il est important que l’employé et son référent handicap collaborent pour trouver les « solutions d’adaptation  » intelligentes qui améliorent la productivité, le bien-être et l’engagement des employés.</t>
  </si>
  <si>
    <t xml:space="preserve">Garantissez-vous la confidentialité des informations personnelles liés au handicap, y compris concernant les demandes d’aménagements adéquats?  </t>
  </si>
  <si>
    <t>Concentrez-vous sur l’impact d’un handicap ou d’un problème de santé sur le travail d’une personne, et non sur une étiquette (médicale) inutile, et visez à fournir à tous les employés les outils et la flexibilité qui facilitent au maximum leur contribution.</t>
  </si>
  <si>
    <t xml:space="preserve">Appliquez-vous une politique qui garantit l'accessibilité numérique par votre entreprise, y compris pour les outils ou applications internes (par exemple Intranet, logiciels de bureau) et externe (par exemple sites Web, médias sociaux), que cette politique ne désavantage pas ni ne discrimine ni les candidats ni les employés en situation de handicap </t>
  </si>
  <si>
    <t xml:space="preserve">Avez-vous désigné un référent national dont la mission est de veiller à l'accessibilité numérique (par exemple, sites Web, téléphones mobiles, outils numériques, plates-formes) ne désavantagent pas ou ne discriminent pas les candidats ou les employés en situation de handicap?  </t>
  </si>
  <si>
    <t>Ce référent responsable doit mettre en place tous les cadres stratégiques requis pour piloter cette amélioration opérationnelle.</t>
  </si>
  <si>
    <t>Avez-vous pris un engagement écrit à respecter les directives du World Wide Web Consortium (W3C) ou la norme française "RGAA" en matière d’accessibilité numérique ?</t>
  </si>
  <si>
    <t>N’oubliez pas de vous assurer que tous vos sites Web clés sont accessibles, y compris ceux utilisés par les candidats, les collègues et les clients. Testez régulièrement vos sites pour vous assurer qu’ils restent accessibles au fil du temps.</t>
  </si>
  <si>
    <t>Avez-vous mis en place des politiques relatives à vos fournisseurs visant à faire en sorte que tous les biens, services et installations concernés soient aussi utilisables et accessibles que possible par les personnes  en situation de handicap?</t>
  </si>
  <si>
    <t>Les fournisseurs de services numériques, de gestion des installations, l’immobilier, le recrutement, la formation et le développement, les études de marché et la communication ont un impact direct sur votre accessibilité et sur l’efficacité avec laquelle vous garantissez des aménagements aux candidats, aux collègues et aux clients. Les contrats/accords sur les niveaux de service doivent définir les normes nécessaires.</t>
  </si>
  <si>
    <t>Avez-vous implémenter une politique applicable à l’échelle nationale qui a comme objectif d'aller au-delà de la simple conformité aux normes locales dans le bâtiment pour atteindre au moins le niveau d’accessibilité fixé par la norme ISO 21542 ?</t>
  </si>
  <si>
    <t>Les codes nationaux du bâtiment offrent rarement le niveau d’accessibilité et de convivialité de l’environnement bâti qui profite à la fois aux entreprises et aux personnes en situation de handicap. Dans de nombreux pays, la Norme ISO servira de meilleur guide pour créer un environnement véritablement accessible et inclusif. Il est utile de demander aux personnes ayant plusieurs types de handicaps d’évaluer régulièrement l’accessibilité et la convivialité de votre environnement physique.</t>
  </si>
  <si>
    <t xml:space="preserve"> Invitez régulièrement des personnes en situation de handicap à se déplacer vers et à l'intérieur de vos locaux et à vous conseiller sur les améliorations pratiques. Rappelez-vous que les locaux doivent être sans obstacle pour les groupes, mais l'ergonomie exige aussi que l’environnement bâti réponde aux besoins des utilisateurs individuels; comme par exemple changer l’éclairage, déplacer une aire de stationnement pour un collègue en situation de handicap ou réorganiser un bureau.</t>
  </si>
  <si>
    <t>Comment promouvoir une culture de bonnes pratiques pour les entreprises favorisant l'intégration des personnes en situation de handicap</t>
  </si>
  <si>
    <t>Encouragez-vous les personnes en situation de handicap à postuler aux postes publiés dans votre entreprise en leur facilitant cette démarche ?</t>
  </si>
  <si>
    <t>Votre entreprise apporte-t-elle son soutien à un ou à plusieurs Réseaux Nationaux engagés en faveur de l'Emploi des Personnes en Situation de Handicap ou à des Centres de Ressources ?</t>
  </si>
  <si>
    <t>De tels réseaux s'avèrent souvent très bénéfiques car les salariés en situation de handicap ainsi que leurs alliés au sein de l'Entreprise apprennent au contact des autres et collaborent de manière mutuellement bénéfique.</t>
  </si>
  <si>
    <t>Organisez-vous régulièrement, pour l'ensemble de vos managers et de vos collaborateurs,  des actions de sensibilisation aux enjeux économiques et éthiques liés à  l'impératif de promouvoir l'égalité des personnes en situation de handicap, les droits de l'homme et les bonnes pratiques, tout en luttant contre les stéréotypes et la stigmatisation ?</t>
  </si>
  <si>
    <t xml:space="preserve">Faites  toujours intervenir des personnes avec une expérience personnelle du handicap; et assurez-vous que les actions de sensibilisation que vous menez ne restent pas seulement théoriques mais qu'elles s'appuient sur des actions directes qui contribuent à la réussite de l'entreprise, comme par exemple le fait de proposer des stages à des jeunes en situation de handicap.  </t>
  </si>
  <si>
    <t>Incitez-vous tous vos collaborateurs à apprendre directement de personnes en situation de handicap, notamment  en facilitant la mise en relation avec : des collègues, des collègues potentiels, des organismes réunissant des Personnes en Situation de Handicap, des conseillers spécialisés ayant un vécu du sujet, des clients en situation de handicap ?</t>
  </si>
  <si>
    <t>Commencez votre démarche en posant la question “ Qu'arrive-t-il lorsque …"?
Qu'arrive-t-il lorsque vous postulez à un emploi; lorsque vous avez besoin d'un aménagement sur votre lieu de travail; lorsque vous essayez d'acheter auprès du STPA ?  Ces conversations avec des personnes en situation de handicap sont essentielles si votre but est d'atteindre l'égalité des chances dans votre entreprise et la bonne pratique pour les entreprises qui favorisent l'intégration des personnes en situation de handicap.</t>
  </si>
  <si>
    <t>Lorsque votre entreprise s'entretient avec des parties prenantes externes, les Organisations de soutien aux personnes en situation de handicap figurent-elles parmi celles-ci?</t>
  </si>
  <si>
    <t>Dans la plupart des pays il existe une Organisation des Personnes Handicapées (OPD) qui fédère à l'échelle nationale les différentes associations, et celle-ci est affiliée avec l'Alliance Internationale des Personnes Handicapées au niveau  internationale. Pour obtenir les coordonnées, rappelez-vous que bon nombre de vos employés sont susceptibles d'être en situation de handicap et peuvent connaître des ressources disponibles localement, ou bien auront des personnes en situation de handicap parmi leurs amis et dans leur famille. Des ONG spécialisées dans le handicap ou des fonctionnaires de l'Etat seront également susceptible de vous mettre en contact avec l'OPD pertinente.</t>
  </si>
  <si>
    <t>Proposez-vous régulièrement des possibilités d'avancement valorisant l'expérience professionnelle, en proposant des  des formations en entreprise, des stages, la montée en compétence ou le mentorat aux personnes en situation de handicap ?</t>
  </si>
  <si>
    <t>Favorisez-vous l'inclusion des femmes en situation de handicap en les embauchant ou êtes-vous  associé à des programmes qui garantissent leur autonomie économique ?</t>
  </si>
  <si>
    <t>N'oubliez pas qu'au niveau mondial 1 femme sur 5 est en situation de handicap. Expliquez à vos principaux partenaires classiques dans les domaines de la formation et du recrutement que vous visez la parité entre les sexes en employant des femmes en situation de handicap et en faisant évoluer leur carrière.</t>
  </si>
  <si>
    <t>Votre entreprise travaille-t-elle-t-elle en liaison étroite avec des organismes spécialisés dans la formation, par exemple des universités et des centres de formation professionnelle, susceptibles de vous proposer des candidats en situation de handicap pour des postes vacants ou des stages ?</t>
  </si>
  <si>
    <t>Réflichissez à la pertinence de vous associer à des centres de formation continue "ordinaires", afin de les aider aussi à accompagner des personnes en situation de handicap, en les intégrant dans votre vivier de talents en tant que stagiaires, mentorés et apprentis, tout en proposant des possibilités d'entraînement aux entretiens d'embauches, ce qui aura comme objectif de mettre en confiance à la fois vos responsables de recrutement et des candidats potentiels.</t>
  </si>
  <si>
    <t>S'il vous arrive de contrôler le niveau d'engagement de vos employés, demandez-vous à vos colloborateurs d'indiquer s'ils sont en situation de handicap lorsqu'ils complètent l'enquête, afin de vous permettre ensuite de comparer leur expérience et niveau d'implication avec leurs collègues qui ne le sont pas ?</t>
  </si>
  <si>
    <t>Beaucoup d'employeurs, soucieux de mieux comprendre leur personnel, demandent à leurs employés répondant à des enquêtes sur leur niveau d'implication (nous insistons sur le mot “demandent”) de divulguer en toute confiance des informations sur leur sexe, appartenance ethnique et d'autres éléments. Un nombre croissant d'entre eux demandent dorénavant “ définissez-vous comme étant en situation de handicap ?” afin d'ensuite tirer des renseignements basés sur la comparaison de leurs réponses avec celles fournies par les colloborateurs qui ne le sont pas. Il est primordial d'exprimer le but recherché (c'est à dire de mieux comprendre l'impact de l'handicap sur l'entreprise : d'améliorer votre performance en termes d'inclusion et d'accessibilité), et ensuite de démontrer que vous agissez concrètement en fonction de ces enseignements.</t>
  </si>
  <si>
    <t>Effectuez-vous un suivi du nombre de vos employés qui se déclarent être en situation de handicap : par exemple par le biais d'enquêtes anonymes auprès de vos salariés ?</t>
  </si>
  <si>
    <t>Si vous avez l'obligation de respecter un quota d'emploi de personnes en situation de handicap, n'oubliez pas que le nombre d'employés définis comme étant protégés par les quotas ne représente pas une mesure fidèle du nombre de personnes en situation de handicap que vous employez, ou bien susceptibles d'être employées par vous à l'avenir. Basez-vous plutôt sur la définition beaucoup plus large fournie par la CPDH. N'oubliez-pas que beaucoup de personnes en situation de handicap ne se considèrent pas comme tels ou bien éprouvent une réticence à se définir ainsi, compte tenu des risques de stigmatisation et des idées reçues qui entourent la notion de « handicap »,  résultant souvent en une diminution des perspectives d'avenir pour beaucoup de personnes. Nonobstant, il existe bel et bien des employeurs qui effectuent un suivi sérieux dans ce domaine, et qui offrent des gages de leur intégrité en protégeant ces informations personnelles et confidentielles. Instaurer la confiance demande beaucoup de temps.</t>
  </si>
  <si>
    <t>Votre politique en terme de "relation clients" assure-t-elle un accès équitable aux clients en situation de handicap,via des canaux numériques, téléphoniques et de distribution ?</t>
  </si>
  <si>
    <t>Rappelez-vous que des systèmes et des services qui fonctionnent bien pour des personnes en situation de handicap sont bénéfiques au plus grand nombre.</t>
  </si>
  <si>
    <t>Existe-t-il un référent national au sein de votre entreprise responsable de s'assurer que vous répondiez aux besoins et aux attentes des personnes en situation de handicap, en les valorisant en tant que clients, via les canaux d'accès numériques, téléphoniques et de distribution ?</t>
  </si>
  <si>
    <t>Entre 15 et 20% de vos clients à l'échelle mondiale sont susceptibles d'être en situation de handicap, y compris de nombreuses personnes qui ne s'identifient pas en tant que telles. Beaucoup de seniors, par exemple, ne se reconnaissent pas dans la catégorie des “personnes en situation de handicap”, et pourtant 1 client sur 3 appartenant à la tranche d'âge 50-64 appartient à cette catégorie. Rappelez-vous que le fait de supprimer des barrières par rapport à l'handicap et l'accessibilité sert à améliorer l'expérience client de tous.</t>
  </si>
  <si>
    <t>Formez-vous vos salariés du service clientèle sur la bonne façon d'accueillir et de servir les clients en situation de handicap ?</t>
  </si>
  <si>
    <t>Communiquez-vous régulièrement auprès de l'ensemble de vos clients actuels et potentiels sur la nature et la disponibilité de vos produits et services qui sont accessibles ?</t>
  </si>
  <si>
    <t>Optimisez votre retour sur investissement en vous assurant que tous vos clients soient au courant de l'ensemble de vos produits et services accessibles, et qu'ils perçoivent en effet l'importance que vous accordez à chacun de vos clients. N'oubliez pas que beaucoup de vos clients sont susceptibles d'avoir un parent ou un proche qui est en situation de handicap, et que beaucoup d'entre eux peuvent l'être eux-mêmes plus tard.</t>
  </si>
  <si>
    <t>Vos enquêtes de satisfaction client tiennent-elles compte des avis et de l'expérience des clients en situation de handicap, en les considérant comme un segment de clientèle distinct ?</t>
  </si>
  <si>
    <t>Il est impératif que vos études de marché saissisent les besoins, les expériences et les attentes spécifiques de vos consommateurs qui sont plus âgés ou en situation de handicap afin de vous permettre de proposer un portefeuille de produits et de services qui soit vraiment inclusif, accessible et attrayant. Il faut en même temps tirer les enseignements de l'expérience de consommateurs plus âgés ou en situation de handicap que vous avez perdus, ayant jugé vos produits et vos services difficiles d'accès, inadaptés ou mal conçus.</t>
  </si>
  <si>
    <t>Optimisez-vous l'accessibilité pour chaque client en leur proposant des possibilités d'accès variées, comprenant des centres de contact physiques, les médias sociaux, les courriels, le chat ou la messagerie instantanée, des calls en visio, et des appels téléphoniques, ainsi que le courrier ?</t>
  </si>
  <si>
    <t>Echangez-vous directement avec un large éventail de clients et d'experts en situation de handicap, à travers les Réseaux emploi handicap ou les Organisations de personnes en situation de handicap par exemple, afin de vous assurer que  la conception de vos produits et de vos services soit inclusive ?</t>
  </si>
  <si>
    <t>Imposez-vous des normes explicites qui garantissent que vos environnements physiques, téléphoniques et digitales, y compris les médias papier et sociaux , soient totalement accessibles et conviviaux pour vos clients en situation de handicap ?</t>
  </si>
  <si>
    <t>Est-ce qu'un large éventail de personnes en situation de handicap est visible et valorisé à travers vos stratégies externes média, publicité et marketing ?</t>
  </si>
  <si>
    <t>Les investissements qui créent des marchés de l'emploi ouvrant l'accès à des personnes talentueuses en situation de handicap, oeuvrent en même temps en faveur des avancées environnementales  ainsi que sociales. Les objectifs de développement durable exigent l'inclusion des 1,3 milliard de personnes dans le monde en situation de handicap en tant qu'impératif absolu relevant des droits de l' homme et du développement économique. Elargissez la portée et l'impact de chaque investissement que vous consentez dans le domaine de la GES en insistant pour que les personnes en situation de handicap soient activement impliquées et qu'il y ait une réponse à leurs besoins et à leurs aspirations spécifiques.</t>
  </si>
  <si>
    <t>Communiquez-vous sur vos efforts de promotion pour l'égalité et l'inclusion des personnes en situation de handicap dans vos process standard de reporting GSE et RSE ?</t>
  </si>
  <si>
    <t>Investissez-vous dans des initiatives liées au marché du travail de proximité qui permettent à des personnes en situation de handicap d'acquérir les compétences techniques et relationnelles recherchées par les employeurs ? Votre entreprise ou vos partenaires pourraient très bien se charger de l'organisation de ces programmes.</t>
  </si>
  <si>
    <t>Les réseaux nationaux du commerce et du handicap sont à même de promouvoir les partenariats qui permettent aux employeurs de faire valoir leur influence collective afin de faciliter l'acquisition de compétences et l'obtention de diplômes requis par les employeurs de proximité, ce qui à son tour  relance le recrutement dans ce vivier de talent souvent négligé.</t>
  </si>
  <si>
    <t>Incitez-vous régulièrement et de manière pro-active des personnes en situation de handicap à rejoindre votre chaîne d'approvisionnement en tant que entrepreneurs et travailleurs indépendants ?</t>
  </si>
  <si>
    <t>Accompagnez-vous vos fournisseurs dans leurs démarches afin d'améliorer leurs pratiques en faveur de l'égalité et de l'inclusion des personnes en situation de handicap ?</t>
  </si>
  <si>
    <t>Etes-vous membre d'un réseau national d'entreprises oeuvrant en faveur de l'inclusion de personnes en situation de handicap (ex.Manifeste de l'Inclusion)?</t>
  </si>
  <si>
    <t>Informez-vous régulièrement vos parties prenantes internes et externes, par exemple les fournisseurs, les ONG, les organismes regroupant les personnes en situation de handicap, les décideurs publics, les fédérations patronales,et le grand public de vos initiatives en faveur de l'égalité et de l'inclusion des personnes en siuation de handicap, à travers les médias sociaux, les newsletters, les publications, le marketing ou d'autres moyens de communication ?</t>
  </si>
  <si>
    <t>Tout le monde en sort gagnant : c'est à dire les catégories de personnes exclues, les entreprises, les diverses communautés, l'économie, lorsque des chefs d'entrprises reconnus expriment leur attachement authentique et leur investisement visant à faciliter la participation de tous à la cause de la réussite des entreprises et de la croissance économique. Une telle communication est aussi très utile car elle met en cause les nombreux stéréotypes négatifs concernants et les entreprises et les personnes en situation de handicap qui représentent une entrave au progrès.</t>
  </si>
  <si>
    <t>Tableau de bord</t>
  </si>
  <si>
    <t>Professionnel</t>
  </si>
  <si>
    <t>Dirigeant</t>
  </si>
  <si>
    <t>Les Fondamentaux : le Respect, l'Equité, l'Egalité, l'Accessibilité*</t>
  </si>
  <si>
    <t>Critères de référence générales*</t>
  </si>
  <si>
    <t>Registre des risques importants :</t>
  </si>
  <si>
    <t>Fondamentaux 21</t>
  </si>
  <si>
    <t>Fondamentaux 20</t>
  </si>
  <si>
    <t>Fondamentaux 19</t>
  </si>
  <si>
    <t>Fondamentaux 18</t>
  </si>
  <si>
    <t>Fondamentaux 17</t>
  </si>
  <si>
    <t>Partenariat 7</t>
  </si>
  <si>
    <t>Partenariat 6</t>
  </si>
  <si>
    <t>Partenariat 5</t>
  </si>
  <si>
    <t>Partenariat 4</t>
  </si>
  <si>
    <t>Partenariat 3</t>
  </si>
  <si>
    <t>Partenariat 2</t>
  </si>
  <si>
    <t>Partenariat 1</t>
  </si>
  <si>
    <r>
      <t xml:space="preserve">Partenariat et Reporting
</t>
    </r>
    <r>
      <rPr>
        <sz val="10"/>
        <color theme="1"/>
        <rFont val="Arial"/>
        <family val="2"/>
      </rPr>
      <t>(pour les utilisateurs des lecteurs d'écran, cette section comporte 7 questions).</t>
    </r>
  </si>
  <si>
    <t>Réponse</t>
  </si>
  <si>
    <t>Liens utiles</t>
  </si>
  <si>
    <r>
      <rPr>
        <b/>
        <u/>
        <sz val="14"/>
        <color theme="1"/>
        <rFont val="Arial"/>
        <family val="2"/>
      </rPr>
      <t>Auto-évaluation de la CREH de l’OIT</t>
    </r>
    <r>
      <rPr>
        <u/>
        <sz val="14"/>
        <color theme="1"/>
        <rFont val="Arial"/>
        <family val="2"/>
      </rPr>
      <t xml:space="preserve">  </t>
    </r>
    <r>
      <rPr>
        <sz val="14"/>
        <color theme="1"/>
        <rFont val="Arial"/>
        <family val="2"/>
      </rPr>
      <t xml:space="preserve">
En conformité avec les dix principes de la Charte du Réseau Mondial Entreprise et Handicap de l’OIT  (CREH ), et avec les principes universels qui façonnent la Convention des Nations Unies relative aux droits des personnes en situation de handicap, l'outil d'auto-évaluation de la CREH de l’OIT permet à toute entreprise, dans n’importe quel pays, de fixer des priorités d’action lorsqu’elle cherche à définir et à mettre en œuvre les meilleures pratiques favorables à la fois aux entreprises et aux personnes en situation de handicap. 
Cet outil de gestion gratuit aide les entreprises membres du CREH de l’OIT à respecter au niveau national leur engagement envers la Charte CREH de l’OIT. En fait, toute entreprise multinationale peut utiliser l’outil pour comparer ses performances sur le terrain - pays par pays - afin de déterminer l’orientation, les normes et les ressources dont ses équipes de direction nationales ont besoin de la part de leur siège social afin de promouvoir l’égalité et l’inclusion des personnes en situation de handicap de manière cohérente dans le monde entier.
Ce benchmark de performance confidentiel, stimulant mais réalisable est soigneusement adapté pour répondre aux besoins</t>
    </r>
    <r>
      <rPr>
        <sz val="14"/>
        <rFont val="Arial"/>
        <family val="2"/>
      </rPr>
      <t xml:space="preserve"> des directions responsables des opérations locales, et devrait prendre environ deux heures à compléter. Cet outil n’est pas destiné à mesurer la performance d’un siège social mondial.</t>
    </r>
    <r>
      <rPr>
        <sz val="14"/>
        <color theme="1"/>
        <rFont val="Arial"/>
        <family val="2"/>
      </rPr>
      <t xml:space="preserve">
L’auto-évaluation de la CREH de l’OIT permet aux dirigeants d’une entreprise locale de:
• promouvoir l’égalité, l’accès et l’inclusion de toutes les personnes en situation de handicap en tant que collègues, collègues potentiels, clients et parties prenantes estimées.
• Favoriser une culture d’entreprise inclusive et proactive en matière de handicap.
• agir ensemble en défendant les réformes systémiques qui favorisent l’inclusion économique et sociétale plus large des personnes en situation de handicap.
Une fois l’auto-évaluation terminée, les utilisateurs reçoivent un rapport indiquant les progrès accomplis ainsi que les domaines prioritaires nécessitant une amélioration et se verront attribuer un niveau de performance « Fondamental », « Professionnel » ou « Dirigeant ». Les questions sont pondérées pour récompenser les entreprises qui ont atténué le risque de discrimination fondée sur le handicap tel que défini par les principes universels de la Convention des Nations Unies relative aux droits des personnes handicapées et les normes du travail de l’OIT, et pour les actions incitatives qui accélèrent l'avènement d'une culture d’entreprise positive et proactive concernant le handicap. Les utilisateurs sont invités à partager volontairement leurs résultats confidentiels et leurs commentaires avec le secrétariat de la CREH de l’OIT, afin que cet apprentissage anonymisé puisse éclairer l’amélioration continue de l’outil.</t>
    </r>
  </si>
  <si>
    <t>Notes d'auto-évaluation</t>
  </si>
  <si>
    <t>Moyenne</t>
  </si>
  <si>
    <t>Pondération</t>
  </si>
  <si>
    <t>Avez-vous désigné un référent national chargé de déployer la meilleure politique en faveur de l'intégration des personnes handicapées, et prêt à se servir de cette fiche d'auto-évaluation pour améliorer les dispositifs visant à répondre aux actions prioritaires à mener ? Cette personne responsable devra également piloter la mise en œuvre de tout plan ou stratégie existant en matière d’égalité et d’inclusion des personnes en situation de handicap.</t>
  </si>
  <si>
    <t>Disposez-vous d’un programme ou d’une procédure qui permet de prévoir des aménagements adéquats pour les employés nouvellement arrivés en situation de handicap ou dont la nature de l'handicap évolue au fil du temps (c’est-à-dire un programme de maintien dans l’emploi ou de retour au travail) ?</t>
  </si>
  <si>
    <t>Pouvez-vous démontrer que votre processus de recrutement est accessible et permet des ajustements raisonnables pour les candidats en situation de handicap à chaque étape du processus (par exemple le recrutement électronique automatisé, des évaluations ayant recours à l’Intelligence Artificielle, des entretiens, des tests de compétences et/ou des évaluations gamifiées) ?</t>
  </si>
  <si>
    <t>Assurez-vous que tous soient au courant de la procédure appropriée pour demander des aménagements de poste, établissez une norme de « rapidité d'intervention » afin que ceux-ci soient mis en place rapidement et efficacement - et faites confiance à vos collègues. Il est très rare que les gens demandent des aménagements dont ils n’ont pas besoin. Exiger des salariés qu’ils « prouvent » médicalement qu’ils sont en situation de handicap avant de leur faciliter la tâche fait perdre du temps et engendre du ressentiment inutilement.</t>
  </si>
  <si>
    <t xml:space="preserve">Appliquez-vous une politique qui garantit que l’utilisation de la technologie numérique par votre entreprise, y compris l’utilisation interne (par exemple Intranet, logiciels de bureau) et externe (par exemple sites Web, médias sociaux) ne désavantage pas ni ne discrimine ni les candidats ni les employés en situation de handicap?  </t>
  </si>
  <si>
    <t>Client 1</t>
  </si>
  <si>
    <t>Client 2</t>
  </si>
  <si>
    <t>Client 3</t>
  </si>
  <si>
    <t>Client 4</t>
  </si>
  <si>
    <t>Client 5</t>
  </si>
  <si>
    <t>Client 9</t>
  </si>
  <si>
    <t>Client 8</t>
  </si>
  <si>
    <t>Client 7</t>
  </si>
  <si>
    <t>Client 6</t>
  </si>
  <si>
    <t>Commencez en renforcant la capacité de ces fournisseurs qui ont un impact direct sur votre propre capacité à appliquer les meilleure pratiques en matière d'intégration des personnes en situation de handicap, par exemple la Gestion des locaux et des installations, le Recrutement et les RH, les études de marché, l'apprentissage et le développement, la conception de nouveaux produits, la communication. Ils ont tous un rôle clé à jouer en vous aidant à devenir totalement accessible pour des populations diverses, ainsi que pour des individus qui ont besoin d'ajustements raisonnables.</t>
  </si>
  <si>
    <t>Faites toujours appel à des personnes ayant une expérience personnelle du handicap et faites en sorte que la sensibilisation ne soit pas uniquement abstraite, mais qu'elle s'inscrive dans des pratiques concrètes qui font avancer l'entreprise, telles que proposer des stages aux étudiants en situation de handicap.</t>
  </si>
  <si>
    <t>Vos collaborateurs dans les services Marketing et Communication doivent faire intervenir des personnes en situation de handicap en tant que consommateurs, conseillers et parties prenantes majeures afin d'assurer une représentation fidèle et respectueuse de la diversité dans votre activité.</t>
  </si>
  <si>
    <t>Garantir un accès digne et équitable aux clients en situation de handicap</t>
  </si>
  <si>
    <t xml:space="preserve">Partenaires et Reporting   </t>
  </si>
  <si>
    <t>*Note - Répondre "non" ou "ne sait pas" aux questions précédentes représente non seulement un risque significatif mais cela siginfie également que l'entreprise ne pourra pas dépasser le niveau "Fondamental" de l'outil.</t>
  </si>
  <si>
    <t>Fondamentaux 7</t>
  </si>
  <si>
    <r>
      <t xml:space="preserve">Les fondamentaux: Respect, Equité, Egalité, Accessibilité
</t>
    </r>
    <r>
      <rPr>
        <sz val="10"/>
        <color theme="1"/>
        <rFont val="Arial"/>
        <family val="2"/>
      </rPr>
      <t>(pour les utilisateurs des lecteurs d'écrans, cette section comporte 21 questions)</t>
    </r>
  </si>
  <si>
    <t>Fondamentaux</t>
  </si>
  <si>
    <r>
      <t xml:space="preserve">Remerciements
</t>
    </r>
    <r>
      <rPr>
        <sz val="14"/>
        <color theme="1"/>
        <rFont val="Arial"/>
        <family val="2"/>
      </rPr>
      <t>Le CREH de l'OIT remercie chaleureusement Susan Scott-Parker pour son rôle de stratège et d'architecte de stratège de l'outil, ainsi que Simon Brown pour son expertise technique.</t>
    </r>
  </si>
  <si>
    <t>Oui</t>
  </si>
  <si>
    <t>Non</t>
  </si>
  <si>
    <t>Nous avons appris que nous devons traiter  chaque personne en fonction de sa singularité et de manière équitable pour permettre à chacun de contribuer à la réussite de l'entreprise. Des aménagements raisonnables permettent d'améliorer la productivité et l'engagement des salariés, et de réduire le nombre d'absences pour  maladie et ainsi rendre possible un traitement juste et équitable.</t>
  </si>
  <si>
    <t>Le fait d'intégrer ainsi ces personnes dans vos processus de recrutement fait évoluer votre statut d'entreprise favorisant l'emploi des personnes en situation de handicap, puisque vous investissez de la sorte dans du potentiel humain.</t>
  </si>
  <si>
    <r>
      <t xml:space="preserve">Promouvoir une politique en faveur de l'inclusion des personnes en situation de handicap
</t>
    </r>
    <r>
      <rPr>
        <sz val="10"/>
        <color theme="1"/>
        <rFont val="Arial"/>
        <family val="2"/>
      </rPr>
      <t>(pour les utilisateurs des lecteurs d'écran, cette section comporte 10 questions)</t>
    </r>
  </si>
  <si>
    <r>
      <t xml:space="preserve">Pour permettre l'égalité d'accès dans la dignité aux clients en situation de handicap 
</t>
    </r>
    <r>
      <rPr>
        <sz val="10"/>
        <color theme="1"/>
        <rFont val="Arial"/>
        <family val="2"/>
      </rPr>
      <t>(pour les utilisateurs des lecteurs d'écran, cette section comporte 9 questions)</t>
    </r>
  </si>
  <si>
    <t>Référencez-vous votre engagement en faveur de l'égalité et de l'inclusion des personnes en situation de handicap dans vos stratégies de Gouvernance Environnementale et Sociale (GES)  et de Responsabilité Sociale des Entreprises (RSE)?</t>
  </si>
  <si>
    <t>Demandez à des personnes en situation de handicap couvrant un large éventail de handicap de tester vos processus d'achat afin de vous assurer que ceux-ci soient facilement accessibles à chaque étape aux personnes en situation de handicap en tant qu'indépendants, fournisseurs et entrepreneurs.</t>
  </si>
  <si>
    <t>Les réseaux nationaux des entreprises impliquées aident leurs adhérents à appliquer les meilleures pratiques en entreprise dans le domaine de l'intégration des personnes en situation de handicap. Ils sont capables de fournir des ressources pratiques et adaptées aux besoins des entreprises en partenariat avec  les chefs de la collectivité des personnes en situation de handicap.
Il s'avère beaucoup plus rentable pour les entreprises si elles financent collectivement une ressource spécialisée qu'elles pourront ensuite partager que si chaque entreprise aborde cette démarche de son côté. Envisagez de réunir les chefs d'entreprise locaux dans une optique de créér un tel réseau s'il n'existe pas encore. Rapprochez-vous du Réseau mondial de l'OIT sur l'entreprise et le handicap  pour de plus amples renseignements, car plus de 30 réseaux nationaux similaires en font partie.</t>
  </si>
  <si>
    <t>Promouvoir les meilleures pratiques favorisant l'Intégration 
des Personnes en Situation de Handicap*</t>
  </si>
  <si>
    <t>Ne sais pas</t>
  </si>
  <si>
    <t>Avez-vous nommé un référent national chargé de veiller à ce que l'ensemble de vos locaux soient accessibles et utilisables par un large éventail de personnes handicapées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</si>
</sst>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 #,##0.00_-;_-* &quot;-&quot;??_-;_-@_-"/>
    <numFmt numFmtId="165" formatCode="_-* #,##0_-;\-* #,##0_-;_-* &quot;-&quot;??_-;_-@_-"/>
  </numFmts>
  <fonts count="17" x14ac:knownFonts="1">
    <font>
      <sz val="11"/>
      <color theme="1"/>
      <name val="Calibri"/>
      <family val="2"/>
      <scheme val="minor"/>
    </font>
    <font>
      <sz val="11"/>
      <color theme="1"/>
      <name val="Calibri"/>
      <family val="2"/>
      <scheme val="minor"/>
    </font>
    <font>
      <b/>
      <sz val="12"/>
      <color theme="1"/>
      <name val="Arial"/>
      <family val="2"/>
    </font>
    <font>
      <sz val="12"/>
      <color theme="1"/>
      <name val="Arial"/>
      <family val="2"/>
    </font>
    <font>
      <sz val="14"/>
      <color theme="1"/>
      <name val="Arial"/>
      <family val="2"/>
    </font>
    <font>
      <b/>
      <sz val="14"/>
      <color theme="1"/>
      <name val="Arial"/>
      <family val="2"/>
    </font>
    <font>
      <b/>
      <u/>
      <sz val="14"/>
      <color theme="1"/>
      <name val="Arial"/>
      <family val="2"/>
    </font>
    <font>
      <sz val="12"/>
      <color rgb="FFFF0000"/>
      <name val="Arial"/>
      <family val="2"/>
    </font>
    <font>
      <u/>
      <sz val="14"/>
      <color theme="1"/>
      <name val="Arial"/>
      <family val="2"/>
    </font>
    <font>
      <i/>
      <sz val="12"/>
      <color rgb="FFFF0000"/>
      <name val="Arial"/>
      <family val="2"/>
    </font>
    <font>
      <i/>
      <sz val="12"/>
      <color theme="1"/>
      <name val="Arial"/>
      <family val="2"/>
    </font>
    <font>
      <b/>
      <u/>
      <sz val="12"/>
      <color theme="1"/>
      <name val="Arial"/>
      <family val="2"/>
    </font>
    <font>
      <u/>
      <sz val="11"/>
      <color theme="10"/>
      <name val="Calibri"/>
      <family val="2"/>
      <scheme val="minor"/>
    </font>
    <font>
      <u/>
      <sz val="12"/>
      <color theme="1"/>
      <name val="Arial"/>
      <family val="2"/>
    </font>
    <font>
      <sz val="10"/>
      <color theme="1"/>
      <name val="Arial"/>
      <family val="2"/>
    </font>
    <font>
      <sz val="14"/>
      <name val="Arial"/>
      <family val="2"/>
    </font>
    <font>
      <sz val="12"/>
      <name val="Arial"/>
      <family val="2"/>
    </font>
  </fonts>
  <fills count="4">
    <fill>
      <patternFill patternType="none"/>
    </fill>
    <fill>
      <patternFill patternType="gray125"/>
    </fill>
    <fill>
      <patternFill patternType="solid">
        <fgColor theme="0" tint="-4.9989318521683403E-2"/>
        <bgColor indexed="64"/>
      </patternFill>
    </fill>
    <fill>
      <patternFill patternType="solid">
        <fgColor theme="0" tint="-0.249977111117893"/>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medium">
        <color indexed="64"/>
      </right>
      <top/>
      <bottom/>
      <diagonal/>
    </border>
  </borders>
  <cellStyleXfs count="4">
    <xf numFmtId="0" fontId="0" fillId="0" borderId="0"/>
    <xf numFmtId="9" fontId="1" fillId="0" borderId="0" applyFont="0" applyFill="0" applyBorder="0" applyAlignment="0" applyProtection="0"/>
    <xf numFmtId="164" fontId="1" fillId="0" borderId="0" applyFont="0" applyFill="0" applyBorder="0" applyAlignment="0" applyProtection="0"/>
    <xf numFmtId="0" fontId="12" fillId="0" borderId="0" applyNumberFormat="0" applyFill="0" applyBorder="0" applyAlignment="0" applyProtection="0"/>
  </cellStyleXfs>
  <cellXfs count="80">
    <xf numFmtId="0" fontId="0" fillId="0" borderId="0" xfId="0"/>
    <xf numFmtId="0" fontId="3" fillId="0" borderId="0" xfId="0" applyFont="1"/>
    <xf numFmtId="0" fontId="3" fillId="0" borderId="0" xfId="0" applyFont="1" applyAlignment="1">
      <alignment horizontal="center"/>
    </xf>
    <xf numFmtId="0" fontId="2" fillId="0" borderId="0" xfId="0" applyFont="1"/>
    <xf numFmtId="0" fontId="2" fillId="0" borderId="0" xfId="0" applyFont="1" applyAlignment="1">
      <alignment horizontal="center"/>
    </xf>
    <xf numFmtId="0" fontId="3" fillId="0" borderId="2" xfId="0" applyFont="1" applyBorder="1" applyAlignment="1">
      <alignment vertical="center" wrapText="1"/>
    </xf>
    <xf numFmtId="0" fontId="3" fillId="0" borderId="0" xfId="0" applyFont="1" applyAlignment="1">
      <alignment horizontal="center" vertical="center"/>
    </xf>
    <xf numFmtId="9" fontId="3" fillId="0" borderId="0" xfId="1" applyFont="1" applyAlignment="1">
      <alignment horizontal="center"/>
    </xf>
    <xf numFmtId="0" fontId="4" fillId="3" borderId="0" xfId="0" applyFont="1" applyFill="1"/>
    <xf numFmtId="0" fontId="4" fillId="0" borderId="0" xfId="0" applyFont="1"/>
    <xf numFmtId="0" fontId="4" fillId="0" borderId="1" xfId="0" applyFont="1" applyBorder="1" applyAlignment="1">
      <alignment horizontal="center" vertical="center"/>
    </xf>
    <xf numFmtId="9" fontId="5" fillId="0" borderId="1" xfId="0" applyNumberFormat="1" applyFont="1" applyBorder="1" applyAlignment="1">
      <alignment horizontal="center" vertical="center"/>
    </xf>
    <xf numFmtId="9" fontId="5" fillId="0" borderId="1" xfId="1" applyFont="1" applyBorder="1" applyAlignment="1">
      <alignment horizontal="center" vertical="center"/>
    </xf>
    <xf numFmtId="0" fontId="4" fillId="0" borderId="0" xfId="0" applyFont="1" applyAlignment="1">
      <alignment horizontal="center"/>
    </xf>
    <xf numFmtId="9" fontId="4" fillId="0" borderId="0" xfId="1" applyFont="1" applyAlignment="1">
      <alignment horizontal="center"/>
    </xf>
    <xf numFmtId="0" fontId="6" fillId="0" borderId="1" xfId="0" applyFont="1" applyBorder="1" applyAlignment="1">
      <alignment horizontal="center" vertical="center"/>
    </xf>
    <xf numFmtId="0" fontId="4" fillId="0" borderId="0" xfId="0" applyFont="1" applyAlignment="1">
      <alignment wrapText="1"/>
    </xf>
    <xf numFmtId="0" fontId="3" fillId="0" borderId="0" xfId="0" applyFont="1" applyAlignment="1">
      <alignment horizontal="center" vertical="center" wrapText="1"/>
    </xf>
    <xf numFmtId="0" fontId="4" fillId="0" borderId="0" xfId="0" applyFont="1" applyAlignment="1">
      <alignment vertical="center"/>
    </xf>
    <xf numFmtId="0" fontId="4" fillId="0" borderId="0" xfId="0" applyFont="1" applyAlignment="1">
      <alignment vertical="center" wrapText="1"/>
    </xf>
    <xf numFmtId="0" fontId="4" fillId="3" borderId="0" xfId="0" applyFont="1" applyFill="1" applyAlignment="1">
      <alignment vertical="center"/>
    </xf>
    <xf numFmtId="0" fontId="4" fillId="0" borderId="0" xfId="0" applyFont="1" applyAlignment="1">
      <alignment horizontal="left" vertical="center" wrapText="1"/>
    </xf>
    <xf numFmtId="0" fontId="6" fillId="0" borderId="0" xfId="0" applyFont="1" applyAlignment="1">
      <alignment vertical="center" wrapText="1"/>
    </xf>
    <xf numFmtId="0" fontId="0" fillId="0" borderId="0" xfId="0" applyAlignment="1">
      <alignment vertical="center" wrapText="1"/>
    </xf>
    <xf numFmtId="0" fontId="8" fillId="0" borderId="0" xfId="0" applyFont="1" applyAlignment="1">
      <alignment horizontal="center" vertical="center"/>
    </xf>
    <xf numFmtId="9" fontId="3" fillId="0" borderId="0" xfId="0" applyNumberFormat="1" applyFont="1" applyAlignment="1">
      <alignment vertical="center"/>
    </xf>
    <xf numFmtId="0" fontId="2" fillId="0" borderId="0" xfId="0" applyFont="1" applyAlignment="1">
      <alignment horizontal="center" vertical="center"/>
    </xf>
    <xf numFmtId="165" fontId="3" fillId="0" borderId="0" xfId="2" applyNumberFormat="1" applyFont="1" applyAlignment="1">
      <alignment horizontal="center"/>
    </xf>
    <xf numFmtId="9" fontId="3" fillId="0" borderId="2" xfId="1" applyFont="1" applyBorder="1" applyAlignment="1">
      <alignment horizontal="center"/>
    </xf>
    <xf numFmtId="0" fontId="3" fillId="0" borderId="2" xfId="0" applyFont="1" applyBorder="1" applyAlignment="1">
      <alignment horizontal="center"/>
    </xf>
    <xf numFmtId="0" fontId="7" fillId="0" borderId="0" xfId="0" applyFont="1"/>
    <xf numFmtId="9" fontId="5" fillId="0" borderId="6" xfId="0" applyNumberFormat="1" applyFont="1" applyBorder="1" applyAlignment="1">
      <alignment horizontal="center" vertical="center"/>
    </xf>
    <xf numFmtId="9" fontId="5" fillId="0" borderId="7" xfId="0" applyNumberFormat="1" applyFont="1" applyBorder="1" applyAlignment="1">
      <alignment horizontal="center" vertical="center"/>
    </xf>
    <xf numFmtId="9" fontId="5" fillId="0" borderId="6" xfId="1" applyFont="1" applyFill="1" applyBorder="1" applyAlignment="1">
      <alignment horizontal="center" vertical="center"/>
    </xf>
    <xf numFmtId="0" fontId="6" fillId="0" borderId="0" xfId="0" applyFont="1" applyAlignment="1">
      <alignment horizontal="left" vertical="center" wrapText="1"/>
    </xf>
    <xf numFmtId="0" fontId="11" fillId="0" borderId="0" xfId="0" applyFont="1" applyAlignment="1">
      <alignment vertical="top" wrapText="1"/>
    </xf>
    <xf numFmtId="0" fontId="4" fillId="0" borderId="0" xfId="0" applyFont="1" applyAlignment="1">
      <alignment vertical="top" wrapText="1"/>
    </xf>
    <xf numFmtId="0" fontId="6" fillId="0" borderId="0" xfId="0" applyFont="1" applyAlignment="1">
      <alignment vertical="top" wrapText="1"/>
    </xf>
    <xf numFmtId="0" fontId="3" fillId="0" borderId="2" xfId="0" applyFont="1" applyBorder="1"/>
    <xf numFmtId="0" fontId="8" fillId="0" borderId="0" xfId="3" applyFont="1" applyBorder="1" applyAlignment="1">
      <alignment horizontal="center" vertical="center"/>
    </xf>
    <xf numFmtId="0" fontId="3" fillId="0" borderId="11" xfId="0" applyFont="1" applyBorder="1"/>
    <xf numFmtId="0" fontId="13" fillId="0" borderId="2" xfId="3" applyFont="1" applyBorder="1" applyAlignment="1">
      <alignment horizontal="center" vertical="center"/>
    </xf>
    <xf numFmtId="0" fontId="13" fillId="0" borderId="2" xfId="0" applyFont="1" applyBorder="1" applyAlignment="1">
      <alignment horizontal="center" vertical="center"/>
    </xf>
    <xf numFmtId="0" fontId="13" fillId="0" borderId="13" xfId="0" applyFont="1" applyBorder="1" applyAlignment="1">
      <alignment horizontal="center" vertical="center"/>
    </xf>
    <xf numFmtId="0" fontId="13" fillId="0" borderId="12" xfId="0" applyFont="1" applyBorder="1" applyAlignment="1">
      <alignment horizontal="center" vertical="center"/>
    </xf>
    <xf numFmtId="0" fontId="16" fillId="0" borderId="2" xfId="0" applyFont="1" applyBorder="1" applyAlignment="1">
      <alignment vertical="center" wrapText="1"/>
    </xf>
    <xf numFmtId="0" fontId="15" fillId="0" borderId="1" xfId="0" applyFont="1" applyBorder="1" applyAlignment="1">
      <alignment horizontal="center" vertical="center"/>
    </xf>
    <xf numFmtId="0" fontId="4" fillId="0" borderId="1" xfId="0" applyFont="1" applyBorder="1" applyAlignment="1">
      <alignment horizontal="center" vertical="center" wrapText="1"/>
    </xf>
    <xf numFmtId="0" fontId="3" fillId="0" borderId="14" xfId="0" applyFont="1" applyBorder="1" applyAlignment="1">
      <alignment horizontal="center"/>
    </xf>
    <xf numFmtId="0" fontId="2" fillId="2" borderId="3" xfId="0" applyFont="1" applyFill="1" applyBorder="1" applyAlignment="1">
      <alignment horizontal="left" vertical="center" wrapText="1"/>
    </xf>
    <xf numFmtId="0" fontId="2" fillId="2" borderId="4" xfId="0" applyFont="1" applyFill="1" applyBorder="1" applyAlignment="1">
      <alignment horizontal="left" vertical="center" wrapText="1"/>
    </xf>
    <xf numFmtId="0" fontId="2" fillId="2" borderId="5" xfId="0" applyFont="1" applyFill="1" applyBorder="1" applyAlignment="1">
      <alignment horizontal="left" vertical="center" wrapText="1"/>
    </xf>
    <xf numFmtId="0" fontId="3" fillId="0" borderId="12" xfId="0" applyFont="1" applyBorder="1" applyAlignment="1">
      <alignment horizontal="left" vertical="center" wrapText="1"/>
    </xf>
    <xf numFmtId="0" fontId="3" fillId="0" borderId="15" xfId="0" applyFont="1" applyBorder="1" applyAlignment="1">
      <alignment horizontal="left" vertical="center" wrapText="1"/>
    </xf>
    <xf numFmtId="0" fontId="3" fillId="0" borderId="13" xfId="0" applyFont="1" applyBorder="1" applyAlignment="1">
      <alignment horizontal="left" vertical="center" wrapText="1"/>
    </xf>
    <xf numFmtId="0" fontId="2" fillId="2" borderId="4" xfId="0" applyFont="1" applyFill="1" applyBorder="1" applyAlignment="1">
      <alignment horizontal="left" vertical="center"/>
    </xf>
    <xf numFmtId="0" fontId="2" fillId="2" borderId="5" xfId="0" applyFont="1" applyFill="1" applyBorder="1" applyAlignment="1">
      <alignment horizontal="left" vertical="center"/>
    </xf>
    <xf numFmtId="0" fontId="10" fillId="0" borderId="12" xfId="0" applyFont="1" applyBorder="1" applyAlignment="1">
      <alignment horizontal="left" vertical="center" wrapText="1"/>
    </xf>
    <xf numFmtId="0" fontId="4" fillId="0" borderId="0" xfId="0" applyFont="1" applyAlignment="1">
      <alignment vertical="center" wrapText="1"/>
    </xf>
    <xf numFmtId="0" fontId="4" fillId="0" borderId="0" xfId="0" applyFont="1" applyAlignment="1">
      <alignment horizontal="left" vertical="center" wrapText="1"/>
    </xf>
    <xf numFmtId="0" fontId="5" fillId="0" borderId="8" xfId="0" applyFont="1" applyBorder="1" applyAlignment="1">
      <alignment horizontal="left" vertical="center" wrapText="1"/>
    </xf>
    <xf numFmtId="0" fontId="5" fillId="0" borderId="9" xfId="0" applyFont="1" applyBorder="1" applyAlignment="1">
      <alignment horizontal="left" vertical="center" wrapText="1"/>
    </xf>
    <xf numFmtId="0" fontId="5" fillId="0" borderId="10" xfId="0" applyFont="1" applyBorder="1" applyAlignment="1">
      <alignment horizontal="left" vertical="center" wrapText="1"/>
    </xf>
    <xf numFmtId="0" fontId="3" fillId="0" borderId="0" xfId="0" applyFont="1" applyAlignment="1">
      <alignment horizontal="center" vertical="center" wrapText="1"/>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9" fillId="0" borderId="0" xfId="0" applyFont="1" applyAlignment="1">
      <alignment horizontal="left" vertical="center" wrapText="1"/>
    </xf>
    <xf numFmtId="0" fontId="3" fillId="2" borderId="12" xfId="0" applyFont="1" applyFill="1" applyBorder="1" applyAlignment="1" applyProtection="1">
      <alignment horizontal="center" vertical="center"/>
      <protection locked="0"/>
    </xf>
    <xf numFmtId="0" fontId="3" fillId="2" borderId="13" xfId="0" applyFont="1" applyFill="1" applyBorder="1" applyAlignment="1" applyProtection="1">
      <alignment horizontal="center" vertical="center"/>
      <protection locked="0"/>
    </xf>
    <xf numFmtId="0" fontId="3" fillId="2" borderId="12" xfId="0" applyFont="1" applyFill="1" applyBorder="1" applyAlignment="1" applyProtection="1">
      <alignment horizontal="left" vertical="center" wrapText="1"/>
      <protection locked="0"/>
    </xf>
    <xf numFmtId="0" fontId="3" fillId="2" borderId="13" xfId="0" applyFont="1" applyFill="1" applyBorder="1" applyAlignment="1" applyProtection="1">
      <alignment horizontal="left" vertical="center" wrapText="1"/>
      <protection locked="0"/>
    </xf>
    <xf numFmtId="0" fontId="3" fillId="2" borderId="2" xfId="0" applyFont="1" applyFill="1" applyBorder="1" applyAlignment="1" applyProtection="1">
      <alignment horizontal="center" vertical="center"/>
      <protection locked="0"/>
    </xf>
    <xf numFmtId="0" fontId="3" fillId="2" borderId="2" xfId="0" applyFont="1" applyFill="1" applyBorder="1" applyAlignment="1" applyProtection="1">
      <alignment vertical="center" wrapText="1"/>
      <protection locked="0"/>
    </xf>
    <xf numFmtId="0" fontId="3" fillId="2" borderId="12" xfId="0" applyFont="1" applyFill="1" applyBorder="1" applyAlignment="1" applyProtection="1">
      <alignment horizontal="center" vertical="center" wrapText="1"/>
      <protection locked="0"/>
    </xf>
    <xf numFmtId="0" fontId="3" fillId="2" borderId="13" xfId="0" applyFont="1" applyFill="1" applyBorder="1" applyAlignment="1" applyProtection="1">
      <alignment horizontal="center" vertical="center" wrapText="1"/>
      <protection locked="0"/>
    </xf>
    <xf numFmtId="0" fontId="3" fillId="2" borderId="15" xfId="0" applyFont="1" applyFill="1" applyBorder="1" applyAlignment="1" applyProtection="1">
      <alignment horizontal="center" vertical="center"/>
      <protection locked="0"/>
    </xf>
    <xf numFmtId="0" fontId="3" fillId="2" borderId="15" xfId="0" applyFont="1" applyFill="1" applyBorder="1" applyAlignment="1" applyProtection="1">
      <alignment horizontal="left" vertical="center" wrapText="1"/>
      <protection locked="0"/>
    </xf>
    <xf numFmtId="0" fontId="2" fillId="2" borderId="3" xfId="0" applyFont="1" applyFill="1" applyBorder="1" applyAlignment="1" applyProtection="1">
      <alignment horizontal="left" vertical="center" wrapText="1"/>
      <protection locked="0"/>
    </xf>
    <xf numFmtId="0" fontId="2" fillId="2" borderId="4" xfId="0" applyFont="1" applyFill="1" applyBorder="1" applyAlignment="1" applyProtection="1">
      <alignment horizontal="left" vertical="center"/>
      <protection locked="0"/>
    </xf>
    <xf numFmtId="0" fontId="2" fillId="2" borderId="5" xfId="0" applyFont="1" applyFill="1" applyBorder="1" applyAlignment="1" applyProtection="1">
      <alignment horizontal="left" vertical="center"/>
      <protection locked="0"/>
    </xf>
  </cellXfs>
  <cellStyles count="4">
    <cellStyle name="Comma" xfId="2" builtinId="3"/>
    <cellStyle name="Hyperlink" xfId="3" builtinId="8"/>
    <cellStyle name="Normal" xfId="0" builtinId="0"/>
    <cellStyle name="Per cent" xfId="1" builtinId="5"/>
  </cellStyles>
  <dxfs count="4">
    <dxf>
      <fill>
        <patternFill>
          <bgColor rgb="FF92D050"/>
        </patternFill>
      </fill>
    </dxf>
    <dxf>
      <fill>
        <patternFill>
          <bgColor rgb="FFFFC000"/>
        </patternFill>
      </fill>
    </dxf>
    <dxf>
      <font>
        <color theme="0"/>
      </font>
      <fill>
        <patternFill>
          <bgColor rgb="FFFF0000"/>
        </patternFill>
      </fill>
    </dxf>
    <dxf>
      <font>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118530</xdr:rowOff>
    </xdr:from>
    <xdr:to>
      <xdr:col>0</xdr:col>
      <xdr:colOff>7772400</xdr:colOff>
      <xdr:row>0</xdr:row>
      <xdr:rowOff>1706042</xdr:rowOff>
    </xdr:to>
    <xdr:pic>
      <xdr:nvPicPr>
        <xdr:cNvPr id="5" name="Picture 4">
          <a:extLst>
            <a:ext uri="{FF2B5EF4-FFF2-40B4-BE49-F238E27FC236}">
              <a16:creationId xmlns:a16="http://schemas.microsoft.com/office/drawing/2014/main" id="{F358866F-019C-627A-E47B-E9FD4D22678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18530"/>
          <a:ext cx="7772400" cy="1587512"/>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ilo.org/global/topics/equality-and-discrimination/WCMS_536630/lang--en/index.htm" TargetMode="External"/><Relationship Id="rId13" Type="http://schemas.openxmlformats.org/officeDocument/2006/relationships/hyperlink" Target="https://www.sis.se/api/document/preview/914186/" TargetMode="External"/><Relationship Id="rId3" Type="http://schemas.openxmlformats.org/officeDocument/2006/relationships/hyperlink" Target="https://www.ohchr.org/en/instruments-mechanisms/instruments/convention-rights-persons-disabilities" TargetMode="External"/><Relationship Id="rId7" Type="http://schemas.openxmlformats.org/officeDocument/2006/relationships/hyperlink" Target="https://www.w3.org/WAI/standards-guidelines/wcag/" TargetMode="External"/><Relationship Id="rId12" Type="http://schemas.openxmlformats.org/officeDocument/2006/relationships/hyperlink" Target="https://www.ilo.org/global/topics/disability-and-work/WCMS_830386/lang--en/index.htm" TargetMode="External"/><Relationship Id="rId2" Type="http://schemas.openxmlformats.org/officeDocument/2006/relationships/hyperlink" Target="https://www.businessdisabilityinternational.org/the-bdi-charter/" TargetMode="External"/><Relationship Id="rId1" Type="http://schemas.openxmlformats.org/officeDocument/2006/relationships/hyperlink" Target="https://www.businessanddisability.org/charter/" TargetMode="External"/><Relationship Id="rId6" Type="http://schemas.openxmlformats.org/officeDocument/2006/relationships/hyperlink" Target="https://safeguardingsupporthub.org/sites/default/files/2022-07/A%20recruiters%27%20introduction%20to%20workplace%20adjustments.pdf" TargetMode="External"/><Relationship Id="rId11" Type="http://schemas.openxmlformats.org/officeDocument/2006/relationships/hyperlink" Target="https://www.un.org/sites/un2.un.org/files/2021/01/2020_un_disability_inclusion_strategy_guidelines_indicator_8.pdf" TargetMode="External"/><Relationship Id="rId5" Type="http://schemas.openxmlformats.org/officeDocument/2006/relationships/hyperlink" Target="https://www.businessdisabilityinternational.org/wp-content/uploads/2026/02/bdi-Interviewing-candidates-with-disabilities.pdf" TargetMode="External"/><Relationship Id="rId15" Type="http://schemas.openxmlformats.org/officeDocument/2006/relationships/printerSettings" Target="../printerSettings/printerSettings2.bin"/><Relationship Id="rId10" Type="http://schemas.openxmlformats.org/officeDocument/2006/relationships/hyperlink" Target="http://www.businessanddisability.org/wp-content/uploads/2021/03/Digital-accessibility-primer.pdf" TargetMode="External"/><Relationship Id="rId4" Type="http://schemas.openxmlformats.org/officeDocument/2006/relationships/hyperlink" Target="https://www.businessdisabilityinternational.org/wp-content/uploads/2024/06/bdi_essential_checklist_recruit_aug2.pdf" TargetMode="External"/><Relationship Id="rId9" Type="http://schemas.openxmlformats.org/officeDocument/2006/relationships/hyperlink" Target="https://ww1.issa.int/guidelines/rtw" TargetMode="External"/><Relationship Id="rId14" Type="http://schemas.openxmlformats.org/officeDocument/2006/relationships/hyperlink" Target="https://safeguardingsupporthub.org/sites/default/files/2022-07/A%20recruiters%27%20introduction%20to%20workplace%20adjustments.pdf"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purplespace.org/download_doc_file.php?doc=db269709f8baebcf56971bf0e6e290cb" TargetMode="External"/><Relationship Id="rId3" Type="http://schemas.openxmlformats.org/officeDocument/2006/relationships/hyperlink" Target="https://vimeo.com/163837500" TargetMode="External"/><Relationship Id="rId7" Type="http://schemas.openxmlformats.org/officeDocument/2006/relationships/hyperlink" Target="https://www.businessdisabilityinternational.org/wp-content/uploads/2024/06/investing_in_human_potential_20241.pdf" TargetMode="External"/><Relationship Id="rId12" Type="http://schemas.openxmlformats.org/officeDocument/2006/relationships/printerSettings" Target="../printerSettings/printerSettings3.bin"/><Relationship Id="rId2" Type="http://schemas.openxmlformats.org/officeDocument/2006/relationships/hyperlink" Target="https://www.sis.se/api/document/preview/914186/" TargetMode="External"/><Relationship Id="rId1" Type="http://schemas.openxmlformats.org/officeDocument/2006/relationships/hyperlink" Target="https://www.w3.org/WAI/standards-guidelines/wcag/" TargetMode="External"/><Relationship Id="rId6" Type="http://schemas.openxmlformats.org/officeDocument/2006/relationships/hyperlink" Target="https://www.businessanddisability.org/members/" TargetMode="External"/><Relationship Id="rId11" Type="http://schemas.openxmlformats.org/officeDocument/2006/relationships/hyperlink" Target="https://www.un.org/sites/un2.un.org/files/un_disability-inclusive_consultation_guidelines.pdf" TargetMode="External"/><Relationship Id="rId5" Type="http://schemas.openxmlformats.org/officeDocument/2006/relationships/hyperlink" Target="https://www.businessdisabilityinternational.org/learning-directly-from-disabled-people/" TargetMode="External"/><Relationship Id="rId10" Type="http://schemas.openxmlformats.org/officeDocument/2006/relationships/hyperlink" Target="https://www.purplespace.org/purplespace-global" TargetMode="External"/><Relationship Id="rId4" Type="http://schemas.openxmlformats.org/officeDocument/2006/relationships/hyperlink" Target="https://www.un.org/development/desa/disabilities/convention-on-the-rights-of-persons-with-disabilities.html" TargetMode="External"/><Relationship Id="rId9" Type="http://schemas.openxmlformats.org/officeDocument/2006/relationships/hyperlink" Target="https://www.purplespace.org/purplespace-global"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www.bt.com/help/here-for-you" TargetMode="External"/><Relationship Id="rId2" Type="http://schemas.openxmlformats.org/officeDocument/2006/relationships/hyperlink" Target="https://www.theo2.co.uk/accessibility" TargetMode="External"/><Relationship Id="rId1" Type="http://schemas.openxmlformats.org/officeDocument/2006/relationships/hyperlink" Target="https://www.hsbc.co.uk/help/supporting-customer-needs/" TargetMode="External"/><Relationship Id="rId6" Type="http://schemas.openxmlformats.org/officeDocument/2006/relationships/printerSettings" Target="../printerSettings/printerSettings4.bin"/><Relationship Id="rId5" Type="http://schemas.openxmlformats.org/officeDocument/2006/relationships/hyperlink" Target="https://www.un.org/sites/un2.un.org/files/un_disability-inclusive_communication_guidelines.pdf" TargetMode="External"/><Relationship Id="rId4" Type="http://schemas.openxmlformats.org/officeDocument/2006/relationships/hyperlink" Target="https://www.edfenergy.com/PSR"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www.sundaytimes.lk/221023/business-times/usaid-pizza-hut-launch-28-training-kitchens-for-sri-lankan-youth-499462.html" TargetMode="External"/><Relationship Id="rId2" Type="http://schemas.openxmlformats.org/officeDocument/2006/relationships/hyperlink" Target="https://home.barclays/content/dam/home-barclays/documents/who-we-are/our-strategy/DandI/D&amp;I-Disability-Whitepaper-2018.pdf" TargetMode="External"/><Relationship Id="rId1" Type="http://schemas.openxmlformats.org/officeDocument/2006/relationships/hyperlink" Target="http://www.businessanddisability.org/wp-content/uploads/2020/01/Standard-Chartered-Building-a-Disability-Confident-Workplace-Toolkit_External.pdf" TargetMode="External"/><Relationship Id="rId6" Type="http://schemas.openxmlformats.org/officeDocument/2006/relationships/printerSettings" Target="../printerSettings/printerSettings5.bin"/><Relationship Id="rId5" Type="http://schemas.openxmlformats.org/officeDocument/2006/relationships/hyperlink" Target="https://disabilityhub.eu/sites/default/files/files/outcomes/gri_disability_reporting_0.pdf" TargetMode="External"/><Relationship Id="rId4" Type="http://schemas.openxmlformats.org/officeDocument/2006/relationships/hyperlink" Target="https://www.businessanddisability.org/members/"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safeguardingsupporthub.org/sites/default/files/2022-07/A%20recruiters%27%20introduction%20to%20workplace%20adjustments.pdf" TargetMode="External"/><Relationship Id="rId13" Type="http://schemas.openxmlformats.org/officeDocument/2006/relationships/hyperlink" Target="https://www.un.org/sites/un2.un.org/files/2021/01/2020_un_disability_inclusion_strategy_guidelines_indicator_8.pdf" TargetMode="External"/><Relationship Id="rId18" Type="http://schemas.openxmlformats.org/officeDocument/2006/relationships/hyperlink" Target="https://www.sundaytimes.lk/221023/business-times/usaid-pizza-hut-launch-28-training-kitchens-for-sri-lankan-youth-499462.html" TargetMode="External"/><Relationship Id="rId3" Type="http://schemas.openxmlformats.org/officeDocument/2006/relationships/hyperlink" Target="https://www.ohchr.org/en/instruments-mechanisms/instruments/convention-rights-persons-disabilities" TargetMode="External"/><Relationship Id="rId7" Type="http://schemas.openxmlformats.org/officeDocument/2006/relationships/hyperlink" Target="https://www.businessdisabilityinternational.org/wp-content/uploads/2026/02/bdi-Interviewing-candidates-with-disabilities.pdf" TargetMode="External"/><Relationship Id="rId12" Type="http://schemas.openxmlformats.org/officeDocument/2006/relationships/hyperlink" Target="https://www.w3.org/WAI/standards-guidelines/wcag/" TargetMode="External"/><Relationship Id="rId17" Type="http://schemas.openxmlformats.org/officeDocument/2006/relationships/hyperlink" Target="https://www.businessdisabilityinternational.org/learning-directly-from-disabled-people/" TargetMode="External"/><Relationship Id="rId2" Type="http://schemas.openxmlformats.org/officeDocument/2006/relationships/hyperlink" Target="https://www.businessdisabilityinternational.org/the-bdi-charter/" TargetMode="External"/><Relationship Id="rId16" Type="http://schemas.openxmlformats.org/officeDocument/2006/relationships/hyperlink" Target="https://www.un.org/development/desa/disabilities/convention-on-the-rights-of-persons-with-disabilities.html" TargetMode="External"/><Relationship Id="rId1" Type="http://schemas.openxmlformats.org/officeDocument/2006/relationships/hyperlink" Target="https://www.businessanddisability.org/charter/" TargetMode="External"/><Relationship Id="rId6" Type="http://schemas.openxmlformats.org/officeDocument/2006/relationships/hyperlink" Target="https://safeguardingsupporthub.org/sites/default/files/2022-07/A%20recruiters%27%20introduction%20to%20workplace%20adjustments.pdf" TargetMode="External"/><Relationship Id="rId11" Type="http://schemas.openxmlformats.org/officeDocument/2006/relationships/hyperlink" Target="http://www.businessanddisability.org/wp-content/uploads/2021/03/Digital-accessibility-primer.pdf" TargetMode="External"/><Relationship Id="rId5" Type="http://schemas.openxmlformats.org/officeDocument/2006/relationships/hyperlink" Target="https://www.ilo.org/global/topics/equality-and-discrimination/WCMS_536630/lang--en/index.htm" TargetMode="External"/><Relationship Id="rId15" Type="http://schemas.openxmlformats.org/officeDocument/2006/relationships/hyperlink" Target="https://vimeo.com/163837500" TargetMode="External"/><Relationship Id="rId10" Type="http://schemas.openxmlformats.org/officeDocument/2006/relationships/hyperlink" Target="https://ww1.issa.int/guidelines/rtw" TargetMode="External"/><Relationship Id="rId19" Type="http://schemas.openxmlformats.org/officeDocument/2006/relationships/printerSettings" Target="../printerSettings/printerSettings6.bin"/><Relationship Id="rId4" Type="http://schemas.openxmlformats.org/officeDocument/2006/relationships/hyperlink" Target="https://www.businessdisabilityinternational.org/wp-content/uploads/2024/06/bdi_essential_checklist_recruit_aug2.pdf" TargetMode="External"/><Relationship Id="rId9" Type="http://schemas.openxmlformats.org/officeDocument/2006/relationships/hyperlink" Target="https://www.ilo.org/global/topics/disability-and-work/WCMS_830386/lang--en/index.htm" TargetMode="External"/><Relationship Id="rId14" Type="http://schemas.openxmlformats.org/officeDocument/2006/relationships/hyperlink" Target="https://www.sis.se/api/document/preview/91418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8B90F-3307-4364-882B-8D3D81EEAF30}">
  <sheetPr codeName="Sheet1">
    <tabColor rgb="FFFFFF00"/>
    <pageSetUpPr fitToPage="1"/>
  </sheetPr>
  <dimension ref="A1:A3"/>
  <sheetViews>
    <sheetView showGridLines="0" tabSelected="1" zoomScaleNormal="100" workbookViewId="0">
      <selection activeCell="A2" sqref="A2"/>
    </sheetView>
  </sheetViews>
  <sheetFormatPr baseColWidth="10" defaultColWidth="8.6640625" defaultRowHeight="15" x14ac:dyDescent="0.2"/>
  <cols>
    <col min="1" max="1" width="218.6640625" customWidth="1"/>
  </cols>
  <sheetData>
    <row r="1" spans="1:1" ht="137" customHeight="1" x14ac:dyDescent="0.2">
      <c r="A1" s="35" t="s">
        <v>0</v>
      </c>
    </row>
    <row r="2" spans="1:1" ht="380" customHeight="1" x14ac:dyDescent="0.2">
      <c r="A2" s="36" t="s">
        <v>130</v>
      </c>
    </row>
    <row r="3" spans="1:1" ht="82.25" customHeight="1" x14ac:dyDescent="0.2">
      <c r="A3" s="37" t="s">
        <v>157</v>
      </c>
    </row>
  </sheetData>
  <sheetProtection algorithmName="SHA-512" hashValue="w0CWyC8Qhmw0hGgthm9OdcKpjR+rGS3zyHHauSaYKnS37ON4QVItXlYqINWNjkZjRj+mveAg6euXBRak+YDc7w==" saltValue="83/giSlQ4q3H9+VOw2a3gg==" spinCount="100000" sheet="1" objects="1" scenarios="1"/>
  <pageMargins left="0.7" right="0.7" top="0.75" bottom="0.75" header="0.3" footer="0.3"/>
  <pageSetup paperSize="9" scale="66"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8907A-EF4F-4AB0-BECE-93F35EFB7A0B}">
  <sheetPr codeName="Sheet2">
    <tabColor rgb="FF00B0F0"/>
    <pageSetUpPr fitToPage="1"/>
  </sheetPr>
  <dimension ref="A1:N49"/>
  <sheetViews>
    <sheetView showGridLines="0" zoomScale="110" zoomScaleNormal="110" workbookViewId="0">
      <selection activeCell="B2" sqref="B2:J2"/>
    </sheetView>
  </sheetViews>
  <sheetFormatPr baseColWidth="10" defaultColWidth="8.6640625" defaultRowHeight="16" x14ac:dyDescent="0.2"/>
  <cols>
    <col min="1" max="1" width="2.6640625" style="1" customWidth="1"/>
    <col min="2" max="2" width="50.5" style="1" customWidth="1"/>
    <col min="3" max="3" width="2.6640625" style="1" customWidth="1"/>
    <col min="4" max="4" width="12.5" style="1" bestFit="1" customWidth="1"/>
    <col min="5" max="5" width="2.6640625" style="1" customWidth="1"/>
    <col min="6" max="6" width="50.5" style="1" customWidth="1"/>
    <col min="7" max="7" width="2.6640625" style="1" customWidth="1"/>
    <col min="8" max="8" width="26.1640625" style="1" customWidth="1"/>
    <col min="9" max="9" width="2.6640625" style="1" customWidth="1"/>
    <col min="10" max="10" width="52.33203125" style="1" customWidth="1"/>
    <col min="11" max="11" width="2.6640625" style="1" customWidth="1"/>
    <col min="12" max="12" width="7.6640625" style="1" hidden="1" customWidth="1"/>
    <col min="13" max="13" width="13.83203125" style="1" hidden="1" customWidth="1"/>
    <col min="14" max="14" width="8.6640625" style="1" hidden="1" customWidth="1"/>
    <col min="15" max="16384" width="8.6640625" style="1"/>
  </cols>
  <sheetData>
    <row r="1" spans="1:14" ht="17" thickBot="1" x14ac:dyDescent="0.25"/>
    <row r="2" spans="1:14" ht="31.25" customHeight="1" thickBot="1" x14ac:dyDescent="0.25">
      <c r="B2" s="49" t="s">
        <v>155</v>
      </c>
      <c r="C2" s="55"/>
      <c r="D2" s="55"/>
      <c r="E2" s="55"/>
      <c r="F2" s="55"/>
      <c r="G2" s="55"/>
      <c r="H2" s="55"/>
      <c r="I2" s="55"/>
      <c r="J2" s="56"/>
      <c r="N2" s="2"/>
    </row>
    <row r="3" spans="1:14" ht="27" customHeight="1" thickBot="1" x14ac:dyDescent="0.25">
      <c r="B3" s="3" t="s">
        <v>19</v>
      </c>
      <c r="D3" s="4" t="s">
        <v>128</v>
      </c>
      <c r="F3" s="3" t="s">
        <v>20</v>
      </c>
      <c r="H3" s="4" t="s">
        <v>129</v>
      </c>
      <c r="J3" s="4" t="s">
        <v>131</v>
      </c>
      <c r="L3" s="26" t="s">
        <v>3</v>
      </c>
      <c r="M3" s="26" t="s">
        <v>133</v>
      </c>
      <c r="N3" s="26" t="s">
        <v>4</v>
      </c>
    </row>
    <row r="4" spans="1:14" ht="48.5" customHeight="1" thickBot="1" x14ac:dyDescent="0.25">
      <c r="A4" s="48"/>
      <c r="B4" s="52" t="s">
        <v>18</v>
      </c>
      <c r="C4" s="48"/>
      <c r="D4" s="67" t="s">
        <v>168</v>
      </c>
      <c r="E4" s="48"/>
      <c r="F4" s="52" t="s">
        <v>21</v>
      </c>
      <c r="G4" s="48"/>
      <c r="H4" s="44" t="s">
        <v>129</v>
      </c>
      <c r="I4" s="48"/>
      <c r="J4" s="69"/>
      <c r="L4" s="6">
        <f>IF(D4="Oui",1,0)</f>
        <v>0</v>
      </c>
      <c r="M4" s="25">
        <v>2</v>
      </c>
      <c r="N4" s="6">
        <f>L4*M4</f>
        <v>0</v>
      </c>
    </row>
    <row r="5" spans="1:14" ht="48.5" customHeight="1" thickBot="1" x14ac:dyDescent="0.25">
      <c r="A5" s="48"/>
      <c r="B5" s="54"/>
      <c r="C5" s="48"/>
      <c r="D5" s="68"/>
      <c r="E5" s="48"/>
      <c r="F5" s="54"/>
      <c r="G5" s="48"/>
      <c r="H5" s="42" t="s">
        <v>129</v>
      </c>
      <c r="I5" s="48"/>
      <c r="J5" s="70"/>
      <c r="L5" s="6"/>
      <c r="M5" s="25"/>
      <c r="N5" s="6"/>
    </row>
    <row r="6" spans="1:14" ht="27" customHeight="1" thickBot="1" x14ac:dyDescent="0.25">
      <c r="B6" s="3" t="s">
        <v>22</v>
      </c>
      <c r="D6" s="4" t="s">
        <v>128</v>
      </c>
      <c r="F6" s="3" t="s">
        <v>20</v>
      </c>
      <c r="J6" s="4" t="s">
        <v>131</v>
      </c>
      <c r="N6" s="4"/>
    </row>
    <row r="7" spans="1:14" ht="171" thickBot="1" x14ac:dyDescent="0.25">
      <c r="B7" s="5" t="s">
        <v>134</v>
      </c>
      <c r="D7" s="71" t="s">
        <v>168</v>
      </c>
      <c r="F7" s="5" t="s">
        <v>23</v>
      </c>
      <c r="H7" s="42" t="s">
        <v>129</v>
      </c>
      <c r="J7" s="72"/>
      <c r="L7" s="6">
        <f>IF(D7="Oui",1,0)</f>
        <v>0</v>
      </c>
      <c r="M7" s="25">
        <v>2</v>
      </c>
      <c r="N7" s="6">
        <f>L7*M7</f>
        <v>0</v>
      </c>
    </row>
    <row r="8" spans="1:14" ht="27.5" customHeight="1" thickBot="1" x14ac:dyDescent="0.25">
      <c r="B8" s="3" t="s">
        <v>24</v>
      </c>
      <c r="D8" s="4" t="s">
        <v>128</v>
      </c>
      <c r="F8" s="3" t="s">
        <v>20</v>
      </c>
      <c r="J8" s="4" t="s">
        <v>131</v>
      </c>
      <c r="N8" s="4"/>
    </row>
    <row r="9" spans="1:14" ht="68.5" customHeight="1" thickBot="1" x14ac:dyDescent="0.25">
      <c r="B9" s="52" t="s">
        <v>25</v>
      </c>
      <c r="D9" s="67" t="s">
        <v>168</v>
      </c>
      <c r="F9" s="52" t="s">
        <v>160</v>
      </c>
      <c r="H9" s="42" t="s">
        <v>129</v>
      </c>
      <c r="J9" s="73"/>
      <c r="L9" s="6">
        <f>IF(D9="Oui",1,0)</f>
        <v>0</v>
      </c>
      <c r="M9" s="25">
        <v>2</v>
      </c>
      <c r="N9" s="6">
        <f>L9*M9</f>
        <v>0</v>
      </c>
    </row>
    <row r="10" spans="1:14" ht="68.5" customHeight="1" thickBot="1" x14ac:dyDescent="0.25">
      <c r="B10" s="54"/>
      <c r="D10" s="68"/>
      <c r="F10" s="54"/>
      <c r="H10" s="42" t="s">
        <v>129</v>
      </c>
      <c r="J10" s="74"/>
      <c r="L10" s="6"/>
      <c r="M10" s="25"/>
      <c r="N10" s="6"/>
    </row>
    <row r="11" spans="1:14" ht="27" customHeight="1" thickBot="1" x14ac:dyDescent="0.25">
      <c r="B11" s="3" t="s">
        <v>26</v>
      </c>
      <c r="D11" s="4" t="s">
        <v>128</v>
      </c>
      <c r="F11" s="3" t="s">
        <v>20</v>
      </c>
      <c r="J11" s="4" t="s">
        <v>131</v>
      </c>
      <c r="N11" s="4"/>
    </row>
    <row r="12" spans="1:14" ht="154" thickBot="1" x14ac:dyDescent="0.25">
      <c r="B12" s="5" t="s">
        <v>27</v>
      </c>
      <c r="D12" s="71" t="s">
        <v>168</v>
      </c>
      <c r="F12" s="5" t="s">
        <v>28</v>
      </c>
      <c r="H12" s="38"/>
      <c r="J12" s="72"/>
      <c r="L12" s="6">
        <f>IF(D12="Oui",1,0)</f>
        <v>0</v>
      </c>
      <c r="M12" s="25">
        <v>2</v>
      </c>
      <c r="N12" s="6">
        <f>L12*M12</f>
        <v>0</v>
      </c>
    </row>
    <row r="13" spans="1:14" ht="27" customHeight="1" thickBot="1" x14ac:dyDescent="0.25">
      <c r="B13" s="3" t="s">
        <v>29</v>
      </c>
      <c r="D13" s="4" t="s">
        <v>128</v>
      </c>
      <c r="F13" s="3" t="s">
        <v>20</v>
      </c>
      <c r="J13" s="4" t="s">
        <v>131</v>
      </c>
      <c r="N13" s="4"/>
    </row>
    <row r="14" spans="1:14" ht="188" thickBot="1" x14ac:dyDescent="0.25">
      <c r="B14" s="5" t="s">
        <v>30</v>
      </c>
      <c r="D14" s="71" t="s">
        <v>168</v>
      </c>
      <c r="F14" s="5" t="s">
        <v>31</v>
      </c>
      <c r="H14" s="38"/>
      <c r="J14" s="72"/>
      <c r="L14" s="6">
        <f>IF(D14="Oui",1,0)</f>
        <v>0</v>
      </c>
      <c r="M14" s="25">
        <v>2</v>
      </c>
      <c r="N14" s="6">
        <f>L14*M14</f>
        <v>0</v>
      </c>
    </row>
    <row r="15" spans="1:14" ht="27" customHeight="1" thickBot="1" x14ac:dyDescent="0.25">
      <c r="B15" s="3" t="s">
        <v>32</v>
      </c>
      <c r="D15" s="4" t="s">
        <v>128</v>
      </c>
      <c r="F15" s="3" t="s">
        <v>20</v>
      </c>
      <c r="J15" s="4" t="s">
        <v>131</v>
      </c>
      <c r="N15" s="4"/>
    </row>
    <row r="16" spans="1:14" ht="171" thickBot="1" x14ac:dyDescent="0.25">
      <c r="B16" s="5" t="s">
        <v>136</v>
      </c>
      <c r="D16" s="71" t="s">
        <v>168</v>
      </c>
      <c r="F16" s="5" t="s">
        <v>33</v>
      </c>
      <c r="H16" s="42" t="s">
        <v>129</v>
      </c>
      <c r="J16" s="72"/>
      <c r="L16" s="6">
        <f>IF(D16="Oui",1,0)</f>
        <v>0</v>
      </c>
      <c r="M16" s="25">
        <v>2</v>
      </c>
      <c r="N16" s="6">
        <f>L16*M16</f>
        <v>0</v>
      </c>
    </row>
    <row r="17" spans="2:14" ht="27" customHeight="1" thickBot="1" x14ac:dyDescent="0.25">
      <c r="B17" s="3" t="s">
        <v>154</v>
      </c>
      <c r="D17" s="4" t="s">
        <v>128</v>
      </c>
      <c r="F17" s="3" t="s">
        <v>20</v>
      </c>
      <c r="J17" s="4" t="s">
        <v>131</v>
      </c>
      <c r="N17" s="4"/>
    </row>
    <row r="18" spans="2:14" ht="188" thickBot="1" x14ac:dyDescent="0.25">
      <c r="B18" s="5" t="s">
        <v>34</v>
      </c>
      <c r="D18" s="71" t="s">
        <v>168</v>
      </c>
      <c r="F18" s="5" t="s">
        <v>137</v>
      </c>
      <c r="H18" s="42" t="s">
        <v>129</v>
      </c>
      <c r="J18" s="72"/>
      <c r="L18" s="6">
        <f>IF(D18="Oui",1,0)</f>
        <v>0</v>
      </c>
      <c r="M18" s="25">
        <v>1</v>
      </c>
      <c r="N18" s="6">
        <f>L18*M18</f>
        <v>0</v>
      </c>
    </row>
    <row r="19" spans="2:14" ht="27" customHeight="1" thickBot="1" x14ac:dyDescent="0.25">
      <c r="B19" s="3" t="s">
        <v>5</v>
      </c>
      <c r="D19" s="4" t="s">
        <v>128</v>
      </c>
      <c r="F19" s="3" t="s">
        <v>20</v>
      </c>
      <c r="J19" s="4" t="s">
        <v>131</v>
      </c>
      <c r="N19" s="4"/>
    </row>
    <row r="20" spans="2:14" ht="103" thickBot="1" x14ac:dyDescent="0.25">
      <c r="B20" s="5" t="s">
        <v>35</v>
      </c>
      <c r="D20" s="71" t="s">
        <v>168</v>
      </c>
      <c r="F20" s="5" t="s">
        <v>36</v>
      </c>
      <c r="H20" s="42" t="s">
        <v>129</v>
      </c>
      <c r="J20" s="72"/>
      <c r="L20" s="6">
        <f>IF(D20="Oui",1,0)</f>
        <v>0</v>
      </c>
      <c r="M20" s="25">
        <v>2</v>
      </c>
      <c r="N20" s="6">
        <f>L20*M20</f>
        <v>0</v>
      </c>
    </row>
    <row r="21" spans="2:14" ht="27" customHeight="1" thickBot="1" x14ac:dyDescent="0.25">
      <c r="B21" s="3" t="s">
        <v>41</v>
      </c>
      <c r="D21" s="4" t="s">
        <v>128</v>
      </c>
      <c r="F21" s="3" t="s">
        <v>20</v>
      </c>
      <c r="J21" s="4" t="s">
        <v>131</v>
      </c>
      <c r="N21" s="4"/>
    </row>
    <row r="22" spans="2:14" ht="103" thickBot="1" x14ac:dyDescent="0.25">
      <c r="B22" s="5" t="s">
        <v>37</v>
      </c>
      <c r="D22" s="71" t="s">
        <v>168</v>
      </c>
      <c r="F22" s="5" t="s">
        <v>38</v>
      </c>
      <c r="H22" s="38"/>
      <c r="J22" s="72"/>
      <c r="L22" s="6">
        <f>IF(D22="Oui",1,0)</f>
        <v>0</v>
      </c>
      <c r="M22" s="25">
        <v>2</v>
      </c>
      <c r="N22" s="6">
        <f>L22*M22</f>
        <v>0</v>
      </c>
    </row>
    <row r="23" spans="2:14" ht="27" customHeight="1" thickBot="1" x14ac:dyDescent="0.25">
      <c r="B23" s="3" t="s">
        <v>40</v>
      </c>
      <c r="D23" s="4" t="s">
        <v>128</v>
      </c>
      <c r="F23" s="3" t="s">
        <v>20</v>
      </c>
      <c r="J23" s="4" t="s">
        <v>131</v>
      </c>
      <c r="N23" s="4"/>
    </row>
    <row r="24" spans="2:14" ht="222" thickBot="1" x14ac:dyDescent="0.25">
      <c r="B24" s="5" t="s">
        <v>39</v>
      </c>
      <c r="D24" s="71" t="s">
        <v>168</v>
      </c>
      <c r="F24" s="5" t="s">
        <v>48</v>
      </c>
      <c r="H24" s="42"/>
      <c r="J24" s="72"/>
      <c r="L24" s="6">
        <f>IF(D24="Oui",1,0)</f>
        <v>0</v>
      </c>
      <c r="M24" s="25">
        <v>1</v>
      </c>
      <c r="N24" s="6">
        <f>L24*M24</f>
        <v>0</v>
      </c>
    </row>
    <row r="25" spans="2:14" ht="27" customHeight="1" thickBot="1" x14ac:dyDescent="0.25">
      <c r="B25" s="3" t="s">
        <v>47</v>
      </c>
      <c r="D25" s="4" t="s">
        <v>128</v>
      </c>
      <c r="F25" s="3" t="s">
        <v>20</v>
      </c>
      <c r="J25" s="4" t="s">
        <v>131</v>
      </c>
      <c r="N25" s="4"/>
    </row>
    <row r="26" spans="2:14" ht="120" thickBot="1" x14ac:dyDescent="0.25">
      <c r="B26" s="5" t="s">
        <v>49</v>
      </c>
      <c r="D26" s="71" t="s">
        <v>168</v>
      </c>
      <c r="F26" s="5" t="s">
        <v>50</v>
      </c>
      <c r="H26" s="42" t="s">
        <v>129</v>
      </c>
      <c r="J26" s="72"/>
      <c r="L26" s="6">
        <f>IF(D26="Oui",1,0)</f>
        <v>0</v>
      </c>
      <c r="M26" s="25">
        <v>1</v>
      </c>
      <c r="N26" s="6">
        <f>L26*M26</f>
        <v>0</v>
      </c>
    </row>
    <row r="27" spans="2:14" ht="27" customHeight="1" thickBot="1" x14ac:dyDescent="0.25">
      <c r="B27" s="3" t="s">
        <v>46</v>
      </c>
      <c r="D27" s="4" t="s">
        <v>128</v>
      </c>
      <c r="F27" s="3" t="s">
        <v>20</v>
      </c>
      <c r="J27" s="4" t="s">
        <v>131</v>
      </c>
      <c r="N27" s="4"/>
    </row>
    <row r="28" spans="2:14" ht="103" thickBot="1" x14ac:dyDescent="0.25">
      <c r="B28" s="5" t="s">
        <v>51</v>
      </c>
      <c r="D28" s="71" t="s">
        <v>168</v>
      </c>
      <c r="F28" s="5" t="s">
        <v>52</v>
      </c>
      <c r="H28" s="38"/>
      <c r="J28" s="72"/>
      <c r="L28" s="6">
        <f>IF(D28="Oui",1,0)</f>
        <v>0</v>
      </c>
      <c r="M28" s="25">
        <v>2</v>
      </c>
      <c r="N28" s="6">
        <f>L28*M28</f>
        <v>0</v>
      </c>
    </row>
    <row r="29" spans="2:14" ht="27" customHeight="1" thickBot="1" x14ac:dyDescent="0.25">
      <c r="B29" s="3" t="s">
        <v>45</v>
      </c>
      <c r="D29" s="4" t="s">
        <v>128</v>
      </c>
      <c r="F29" s="3" t="s">
        <v>20</v>
      </c>
      <c r="J29" s="4" t="s">
        <v>131</v>
      </c>
      <c r="N29" s="4"/>
    </row>
    <row r="30" spans="2:14" ht="120" thickBot="1" x14ac:dyDescent="0.25">
      <c r="B30" s="5" t="s">
        <v>53</v>
      </c>
      <c r="D30" s="71" t="s">
        <v>168</v>
      </c>
      <c r="F30" s="5" t="s">
        <v>54</v>
      </c>
      <c r="H30" s="38"/>
      <c r="J30" s="72"/>
      <c r="L30" s="6">
        <f>IF(D30="Oui",1,0)</f>
        <v>0</v>
      </c>
      <c r="M30" s="25">
        <v>2</v>
      </c>
      <c r="N30" s="6">
        <f>L30*M30</f>
        <v>0</v>
      </c>
    </row>
    <row r="31" spans="2:14" ht="27" customHeight="1" thickBot="1" x14ac:dyDescent="0.25">
      <c r="B31" s="3" t="s">
        <v>44</v>
      </c>
      <c r="D31" s="4" t="s">
        <v>128</v>
      </c>
      <c r="F31" s="3" t="s">
        <v>20</v>
      </c>
      <c r="J31" s="4" t="s">
        <v>131</v>
      </c>
      <c r="N31" s="4"/>
    </row>
    <row r="32" spans="2:14" ht="154" thickBot="1" x14ac:dyDescent="0.25">
      <c r="B32" s="5" t="s">
        <v>135</v>
      </c>
      <c r="D32" s="71" t="s">
        <v>168</v>
      </c>
      <c r="F32" s="5" t="s">
        <v>55</v>
      </c>
      <c r="H32" s="42" t="s">
        <v>129</v>
      </c>
      <c r="J32" s="72"/>
      <c r="L32" s="6">
        <f>IF(D32="Oui",1,0)</f>
        <v>0</v>
      </c>
      <c r="M32" s="25">
        <v>2</v>
      </c>
      <c r="N32" s="6">
        <f>L32*M32</f>
        <v>0</v>
      </c>
    </row>
    <row r="33" spans="2:14" ht="27" customHeight="1" thickBot="1" x14ac:dyDescent="0.25">
      <c r="B33" s="3" t="s">
        <v>42</v>
      </c>
      <c r="D33" s="4" t="s">
        <v>128</v>
      </c>
      <c r="F33" s="3" t="s">
        <v>20</v>
      </c>
      <c r="J33" s="4" t="s">
        <v>131</v>
      </c>
      <c r="N33" s="4"/>
    </row>
    <row r="34" spans="2:14" ht="86" thickBot="1" x14ac:dyDescent="0.25">
      <c r="B34" s="5" t="s">
        <v>56</v>
      </c>
      <c r="D34" s="71" t="s">
        <v>168</v>
      </c>
      <c r="F34" s="5" t="s">
        <v>57</v>
      </c>
      <c r="H34" s="38"/>
      <c r="J34" s="72"/>
      <c r="L34" s="6">
        <f>IF(D34="Oui",1,0)</f>
        <v>0</v>
      </c>
      <c r="M34" s="25">
        <v>2</v>
      </c>
      <c r="N34" s="6">
        <f>L34*M34</f>
        <v>0</v>
      </c>
    </row>
    <row r="35" spans="2:14" ht="27" customHeight="1" thickBot="1" x14ac:dyDescent="0.25">
      <c r="B35" s="3" t="s">
        <v>43</v>
      </c>
      <c r="D35" s="4" t="s">
        <v>128</v>
      </c>
      <c r="F35" s="3" t="s">
        <v>20</v>
      </c>
      <c r="J35" s="4" t="s">
        <v>2</v>
      </c>
      <c r="N35" s="4"/>
    </row>
    <row r="36" spans="2:14" ht="120" thickBot="1" x14ac:dyDescent="0.25">
      <c r="B36" s="5" t="s">
        <v>58</v>
      </c>
      <c r="D36" s="71" t="s">
        <v>168</v>
      </c>
      <c r="F36" s="5" t="s">
        <v>138</v>
      </c>
      <c r="H36" s="42" t="s">
        <v>129</v>
      </c>
      <c r="J36" s="72"/>
      <c r="L36" s="6">
        <f>IF(D36="Oui",1,0)</f>
        <v>0</v>
      </c>
      <c r="M36" s="25">
        <v>2</v>
      </c>
      <c r="N36" s="6">
        <f>L36*M36</f>
        <v>0</v>
      </c>
    </row>
    <row r="37" spans="2:14" ht="27" customHeight="1" thickBot="1" x14ac:dyDescent="0.25">
      <c r="B37" s="3" t="s">
        <v>119</v>
      </c>
      <c r="D37" s="4" t="s">
        <v>128</v>
      </c>
      <c r="F37" s="3" t="s">
        <v>20</v>
      </c>
      <c r="J37" s="4" t="s">
        <v>2</v>
      </c>
      <c r="N37" s="4"/>
    </row>
    <row r="38" spans="2:14" ht="103" thickBot="1" x14ac:dyDescent="0.25">
      <c r="B38" s="5" t="s">
        <v>59</v>
      </c>
      <c r="D38" s="71" t="s">
        <v>168</v>
      </c>
      <c r="F38" s="5" t="s">
        <v>60</v>
      </c>
      <c r="H38" s="38"/>
      <c r="J38" s="72"/>
      <c r="L38" s="6">
        <f>IF(D38="Oui",1,0)</f>
        <v>0</v>
      </c>
      <c r="M38" s="25">
        <v>2</v>
      </c>
      <c r="N38" s="6">
        <f>L38*M38</f>
        <v>0</v>
      </c>
    </row>
    <row r="39" spans="2:14" ht="27" customHeight="1" thickBot="1" x14ac:dyDescent="0.25">
      <c r="B39" s="3" t="s">
        <v>118</v>
      </c>
      <c r="D39" s="4" t="s">
        <v>128</v>
      </c>
      <c r="F39" s="3" t="s">
        <v>20</v>
      </c>
      <c r="J39" s="4" t="s">
        <v>131</v>
      </c>
      <c r="N39" s="4"/>
    </row>
    <row r="40" spans="2:14" ht="86" thickBot="1" x14ac:dyDescent="0.25">
      <c r="B40" s="5" t="s">
        <v>61</v>
      </c>
      <c r="D40" s="71" t="s">
        <v>168</v>
      </c>
      <c r="F40" s="5" t="s">
        <v>62</v>
      </c>
      <c r="H40" s="41" t="s">
        <v>129</v>
      </c>
      <c r="J40" s="72"/>
      <c r="L40" s="6">
        <f>IF(D40="Oui",1,0)</f>
        <v>0</v>
      </c>
      <c r="M40" s="25">
        <v>1</v>
      </c>
      <c r="N40" s="6">
        <f>L40*M40</f>
        <v>0</v>
      </c>
    </row>
    <row r="41" spans="2:14" ht="27" customHeight="1" thickBot="1" x14ac:dyDescent="0.25">
      <c r="B41" s="3" t="s">
        <v>117</v>
      </c>
      <c r="D41" s="4" t="s">
        <v>128</v>
      </c>
      <c r="F41" s="3" t="s">
        <v>20</v>
      </c>
      <c r="J41" s="4" t="s">
        <v>131</v>
      </c>
      <c r="N41" s="4"/>
    </row>
    <row r="42" spans="2:14" ht="154" thickBot="1" x14ac:dyDescent="0.25">
      <c r="B42" s="5" t="s">
        <v>63</v>
      </c>
      <c r="D42" s="71" t="s">
        <v>168</v>
      </c>
      <c r="F42" s="5" t="s">
        <v>64</v>
      </c>
      <c r="H42" s="41" t="s">
        <v>129</v>
      </c>
      <c r="J42" s="72"/>
      <c r="L42" s="6">
        <f>IF(D42="Oui",1,0)</f>
        <v>0</v>
      </c>
      <c r="M42" s="25">
        <v>1</v>
      </c>
      <c r="N42" s="6">
        <f>L42*M42</f>
        <v>0</v>
      </c>
    </row>
    <row r="43" spans="2:14" ht="27" customHeight="1" thickBot="1" x14ac:dyDescent="0.25">
      <c r="B43" s="3" t="s">
        <v>116</v>
      </c>
      <c r="D43" s="4" t="s">
        <v>128</v>
      </c>
      <c r="F43" s="3" t="s">
        <v>20</v>
      </c>
      <c r="J43" s="4" t="s">
        <v>131</v>
      </c>
      <c r="N43" s="4"/>
    </row>
    <row r="44" spans="2:14" ht="188" thickBot="1" x14ac:dyDescent="0.25">
      <c r="B44" s="5" t="s">
        <v>65</v>
      </c>
      <c r="D44" s="71" t="s">
        <v>168</v>
      </c>
      <c r="F44" s="5" t="s">
        <v>66</v>
      </c>
      <c r="H44" s="41" t="s">
        <v>129</v>
      </c>
      <c r="J44" s="72"/>
      <c r="L44" s="6">
        <f>IF(D44="Oui",1,0)</f>
        <v>0</v>
      </c>
      <c r="M44" s="25">
        <v>1</v>
      </c>
      <c r="N44" s="6">
        <f>L44*M44</f>
        <v>0</v>
      </c>
    </row>
    <row r="45" spans="2:14" ht="27" customHeight="1" thickBot="1" x14ac:dyDescent="0.25">
      <c r="B45" s="3" t="s">
        <v>115</v>
      </c>
      <c r="D45" s="4" t="s">
        <v>128</v>
      </c>
      <c r="F45" s="3" t="s">
        <v>20</v>
      </c>
      <c r="J45" s="4" t="s">
        <v>131</v>
      </c>
      <c r="N45" s="4"/>
    </row>
    <row r="46" spans="2:14" ht="171" thickBot="1" x14ac:dyDescent="0.25">
      <c r="B46" s="5" t="s">
        <v>169</v>
      </c>
      <c r="D46" s="71" t="s">
        <v>168</v>
      </c>
      <c r="F46" s="5" t="s">
        <v>67</v>
      </c>
      <c r="H46" s="38"/>
      <c r="J46" s="72"/>
      <c r="L46" s="6">
        <f>IF(D46="Oui",1,0)</f>
        <v>0</v>
      </c>
      <c r="M46" s="25">
        <v>1</v>
      </c>
      <c r="N46" s="6">
        <f>L46*M46</f>
        <v>0</v>
      </c>
    </row>
    <row r="48" spans="2:14" ht="17" hidden="1" thickBot="1" x14ac:dyDescent="0.25">
      <c r="B48" s="30"/>
      <c r="F48" s="30"/>
      <c r="J48" s="29" t="s">
        <v>132</v>
      </c>
      <c r="L48" s="27">
        <f>SUM(L4:L46)</f>
        <v>0</v>
      </c>
      <c r="M48" s="27">
        <f>SUM(M4:M46)</f>
        <v>35</v>
      </c>
      <c r="N48" s="28">
        <f>SUM(N4:N46)/M48</f>
        <v>0</v>
      </c>
    </row>
    <row r="49" spans="2:6" x14ac:dyDescent="0.2">
      <c r="B49" s="30"/>
      <c r="F49" s="30"/>
    </row>
  </sheetData>
  <sheetProtection algorithmName="SHA-512" hashValue="7oRDp5w9EknuEG7wkyDlLx91Xi73sCey/jkAajA26zfoiMVDj6V8gwEX6ism2qKbFckug5XMfF+safm492ZdxA==" saltValue="URwgS6GHlLBySvk1Pm0Vmg==" spinCount="100000" sheet="1" objects="1" scenarios="1"/>
  <mergeCells count="14">
    <mergeCell ref="B2:J2"/>
    <mergeCell ref="B4:B5"/>
    <mergeCell ref="D4:D5"/>
    <mergeCell ref="F4:F5"/>
    <mergeCell ref="J4:J5"/>
    <mergeCell ref="B9:B10"/>
    <mergeCell ref="D9:D10"/>
    <mergeCell ref="F9:F10"/>
    <mergeCell ref="J9:J10"/>
    <mergeCell ref="A4:A5"/>
    <mergeCell ref="C4:C5"/>
    <mergeCell ref="E4:E5"/>
    <mergeCell ref="G4:G5"/>
    <mergeCell ref="I4:I5"/>
  </mergeCells>
  <hyperlinks>
    <hyperlink ref="H4" r:id="rId1" display="Resource Link" xr:uid="{628650CB-B262-4A59-9364-14EFEFFB577A}"/>
    <hyperlink ref="H5" r:id="rId2" display="Resource Link" xr:uid="{189FC78C-7BE0-4813-B8A1-56215268986B}"/>
    <hyperlink ref="H7" r:id="rId3" display="Resource Link" xr:uid="{A2A6A4B2-7257-416F-A442-2AE022826626}"/>
    <hyperlink ref="H9" r:id="rId4" xr:uid="{4105C1F6-78B7-4EDF-85AD-2BFEBE9DCEEF}"/>
    <hyperlink ref="H16" r:id="rId5" xr:uid="{67D7DC59-1363-46FD-A45E-2F7EC031A742}"/>
    <hyperlink ref="H20" r:id="rId6" display="Resource Link" xr:uid="{0F69BD3E-6D0D-451B-8F83-A0955319BBC4}"/>
    <hyperlink ref="H40" r:id="rId7" location=":~:text=Web%20Content%20Accessibility%20Guidelines%20(WCAG)%202%20is%20developed%20through%20the,%2C%20organizations%2C%20and%20governments%20internationally" display="Resource Link" xr:uid="{A0F3DB8D-5990-4DFF-A168-02861431DDC9}"/>
    <hyperlink ref="H10" r:id="rId8" display="Resource Link" xr:uid="{7648E2B1-0411-4C04-81AD-AAF34F549D8E}"/>
    <hyperlink ref="H32" r:id="rId9" display="Resource Link" xr:uid="{3ED35A80-FBCF-4ED8-B045-8EB73AE21BC5}"/>
    <hyperlink ref="H36" r:id="rId10" display="Resource Link" xr:uid="{EB1B71A2-388C-4E74-AA84-7B57B39E9723}"/>
    <hyperlink ref="H42" r:id="rId11" display="Resource Link" xr:uid="{B9B77F68-C62C-4C00-A036-5C5E745F7AC5}"/>
    <hyperlink ref="H26" r:id="rId12" display="Resource Link" xr:uid="{96C02BD0-4287-4BD9-8BA6-12E6C9459229}"/>
    <hyperlink ref="H44" r:id="rId13" display="Resource Link" xr:uid="{91C15DD9-8B40-4EB8-9EC7-52F1CC4368C2}"/>
    <hyperlink ref="H18" r:id="rId14" display="Resource Link" xr:uid="{93F1D687-2373-4481-AFDA-DC12EACB167F}"/>
  </hyperlinks>
  <pageMargins left="0.7" right="0.7" top="0.75" bottom="0.75" header="0.3" footer="0.3"/>
  <pageSetup scale="51" fitToHeight="0" orientation="portrait" r:id="rId15"/>
  <extLst>
    <ext xmlns:x14="http://schemas.microsoft.com/office/spreadsheetml/2009/9/main" uri="{CCE6A557-97BC-4b89-ADB6-D9C93CAAB3DF}">
      <x14:dataValidations xmlns:xm="http://schemas.microsoft.com/office/excel/2006/main" count="1">
        <x14:dataValidation type="list" allowBlank="1" showInputMessage="1" showErrorMessage="1" xr:uid="{E4ABD616-19DC-4384-B8E8-C275C7134E6E}">
          <x14:formula1>
            <xm:f>Options!$A$1:$A$3</xm:f>
          </x14:formula1>
          <xm:sqref>D26 D34 D24 D32 D7 D42 D9 D12 D40 D38 D44 D4 D46 D18 D36 D20 D22 D30 D28 D14 D16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7A628-61BB-4594-9D44-8549E83914E0}">
  <sheetPr codeName="Sheet3">
    <tabColor rgb="FF00B0F0"/>
    <pageSetUpPr fitToPage="1"/>
  </sheetPr>
  <dimension ref="A1:N50"/>
  <sheetViews>
    <sheetView showGridLines="0" zoomScale="110" zoomScaleNormal="110" workbookViewId="0">
      <selection activeCell="B2" sqref="B2:J2"/>
    </sheetView>
  </sheetViews>
  <sheetFormatPr baseColWidth="10" defaultColWidth="8.6640625" defaultRowHeight="16" x14ac:dyDescent="0.2"/>
  <cols>
    <col min="1" max="1" width="2.6640625" style="1" customWidth="1"/>
    <col min="2" max="2" width="51.33203125" style="1" customWidth="1"/>
    <col min="3" max="3" width="2.6640625" style="1" customWidth="1"/>
    <col min="4" max="4" width="12.5" style="1" bestFit="1" customWidth="1"/>
    <col min="5" max="5" width="2.6640625" style="1" customWidth="1"/>
    <col min="6" max="6" width="50.5" style="1" customWidth="1"/>
    <col min="7" max="7" width="2.6640625" style="1" customWidth="1"/>
    <col min="8" max="8" width="26.1640625" style="1" customWidth="1"/>
    <col min="9" max="9" width="2.6640625" style="1" customWidth="1"/>
    <col min="10" max="10" width="52.33203125" style="1" customWidth="1"/>
    <col min="11" max="11" width="2.6640625" style="1" customWidth="1"/>
    <col min="12" max="12" width="9.33203125" style="1" hidden="1" customWidth="1"/>
    <col min="13" max="13" width="13.83203125" style="1" hidden="1" customWidth="1"/>
    <col min="14" max="14" width="9.33203125" style="1" hidden="1" customWidth="1"/>
    <col min="15" max="16384" width="8.6640625" style="1"/>
  </cols>
  <sheetData>
    <row r="1" spans="1:14" ht="17" thickBot="1" x14ac:dyDescent="0.25"/>
    <row r="2" spans="1:14" ht="31.25" customHeight="1" thickBot="1" x14ac:dyDescent="0.25">
      <c r="B2" s="49" t="s">
        <v>162</v>
      </c>
      <c r="C2" s="55"/>
      <c r="D2" s="55"/>
      <c r="E2" s="55"/>
      <c r="F2" s="55"/>
      <c r="G2" s="55"/>
      <c r="H2" s="55"/>
      <c r="I2" s="55"/>
      <c r="J2" s="56"/>
      <c r="N2" s="2"/>
    </row>
    <row r="3" spans="1:14" ht="27" customHeight="1" thickBot="1" x14ac:dyDescent="0.25">
      <c r="B3" s="3" t="s">
        <v>7</v>
      </c>
      <c r="D3" s="4" t="s">
        <v>128</v>
      </c>
      <c r="F3" s="3" t="s">
        <v>20</v>
      </c>
      <c r="H3" s="4" t="s">
        <v>129</v>
      </c>
      <c r="J3" s="4" t="s">
        <v>131</v>
      </c>
      <c r="L3" s="26" t="s">
        <v>3</v>
      </c>
      <c r="M3" s="26" t="s">
        <v>133</v>
      </c>
      <c r="N3" s="26" t="s">
        <v>4</v>
      </c>
    </row>
    <row r="4" spans="1:14" ht="52" thickBot="1" x14ac:dyDescent="0.25">
      <c r="B4" s="5" t="s">
        <v>68</v>
      </c>
      <c r="D4" s="71" t="s">
        <v>168</v>
      </c>
      <c r="F4" s="5" t="s">
        <v>69</v>
      </c>
      <c r="H4" s="38"/>
      <c r="J4" s="72"/>
      <c r="L4" s="6">
        <f>IF(D4="Oui",1,0)</f>
        <v>0</v>
      </c>
      <c r="M4" s="25">
        <v>1</v>
      </c>
      <c r="N4" s="6">
        <f>L4*M4</f>
        <v>0</v>
      </c>
    </row>
    <row r="5" spans="1:14" ht="27" customHeight="1" thickBot="1" x14ac:dyDescent="0.25">
      <c r="B5" s="3" t="s">
        <v>8</v>
      </c>
      <c r="D5" s="4" t="s">
        <v>128</v>
      </c>
      <c r="F5" s="3" t="s">
        <v>20</v>
      </c>
      <c r="J5" s="4" t="s">
        <v>131</v>
      </c>
      <c r="N5" s="4"/>
    </row>
    <row r="6" spans="1:14" ht="37.75" customHeight="1" thickBot="1" x14ac:dyDescent="0.25">
      <c r="A6" s="48"/>
      <c r="B6" s="52" t="s">
        <v>70</v>
      </c>
      <c r="C6" s="48"/>
      <c r="D6" s="67" t="s">
        <v>168</v>
      </c>
      <c r="E6" s="48"/>
      <c r="F6" s="52" t="s">
        <v>71</v>
      </c>
      <c r="G6" s="48"/>
      <c r="H6" s="41" t="s">
        <v>129</v>
      </c>
      <c r="I6" s="48"/>
      <c r="J6" s="69"/>
      <c r="L6" s="6">
        <f>IF(D6="Oui",1,0)</f>
        <v>0</v>
      </c>
      <c r="M6" s="25">
        <v>1</v>
      </c>
      <c r="N6" s="6">
        <f>L6*M6</f>
        <v>0</v>
      </c>
    </row>
    <row r="7" spans="1:14" ht="37.75" customHeight="1" thickBot="1" x14ac:dyDescent="0.25">
      <c r="A7" s="48"/>
      <c r="B7" s="54"/>
      <c r="C7" s="48"/>
      <c r="D7" s="68"/>
      <c r="E7" s="48"/>
      <c r="F7" s="54"/>
      <c r="G7" s="48"/>
      <c r="H7" s="41" t="s">
        <v>129</v>
      </c>
      <c r="I7" s="48"/>
      <c r="J7" s="70"/>
      <c r="L7" s="6"/>
      <c r="M7" s="25"/>
      <c r="N7" s="6"/>
    </row>
    <row r="8" spans="1:14" ht="27" customHeight="1" thickBot="1" x14ac:dyDescent="0.25">
      <c r="B8" s="3" t="s">
        <v>9</v>
      </c>
      <c r="D8" s="4" t="s">
        <v>128</v>
      </c>
      <c r="F8" s="3" t="s">
        <v>20</v>
      </c>
      <c r="J8" s="4" t="s">
        <v>131</v>
      </c>
      <c r="N8" s="4"/>
    </row>
    <row r="9" spans="1:14" ht="61.75" customHeight="1" thickBot="1" x14ac:dyDescent="0.25">
      <c r="A9" s="48"/>
      <c r="B9" s="52" t="s">
        <v>72</v>
      </c>
      <c r="C9" s="48"/>
      <c r="D9" s="67" t="s">
        <v>168</v>
      </c>
      <c r="E9" s="48"/>
      <c r="F9" s="52" t="s">
        <v>73</v>
      </c>
      <c r="G9" s="48"/>
      <c r="H9" s="42" t="s">
        <v>129</v>
      </c>
      <c r="I9" s="48"/>
      <c r="J9" s="69"/>
      <c r="L9" s="6">
        <f>IF(D9="Oui",1,0)</f>
        <v>0</v>
      </c>
      <c r="M9" s="25">
        <v>1</v>
      </c>
      <c r="N9" s="6">
        <f>L9*M9</f>
        <v>0</v>
      </c>
    </row>
    <row r="10" spans="1:14" ht="61.75" customHeight="1" thickBot="1" x14ac:dyDescent="0.25">
      <c r="A10" s="48"/>
      <c r="B10" s="54"/>
      <c r="C10" s="48"/>
      <c r="D10" s="68"/>
      <c r="E10" s="48"/>
      <c r="F10" s="54"/>
      <c r="G10" s="48"/>
      <c r="H10" s="43" t="s">
        <v>129</v>
      </c>
      <c r="I10" s="48"/>
      <c r="J10" s="70"/>
      <c r="L10" s="6"/>
      <c r="M10" s="25"/>
      <c r="N10" s="6"/>
    </row>
    <row r="11" spans="1:14" ht="27" customHeight="1" thickBot="1" x14ac:dyDescent="0.25">
      <c r="B11" s="3" t="s">
        <v>10</v>
      </c>
      <c r="D11" s="4" t="s">
        <v>128</v>
      </c>
      <c r="F11" s="3" t="s">
        <v>20</v>
      </c>
      <c r="J11" s="4" t="s">
        <v>131</v>
      </c>
      <c r="N11" s="4"/>
    </row>
    <row r="12" spans="1:14" ht="188" thickBot="1" x14ac:dyDescent="0.25">
      <c r="B12" s="5" t="s">
        <v>74</v>
      </c>
      <c r="D12" s="71" t="s">
        <v>168</v>
      </c>
      <c r="F12" s="5" t="s">
        <v>75</v>
      </c>
      <c r="H12" s="42" t="s">
        <v>129</v>
      </c>
      <c r="J12" s="72"/>
      <c r="L12" s="6">
        <f>IF(D12="Oui",1,0)</f>
        <v>0</v>
      </c>
      <c r="M12" s="25">
        <v>2</v>
      </c>
      <c r="N12" s="6">
        <f>L12*M12</f>
        <v>0</v>
      </c>
    </row>
    <row r="13" spans="1:14" ht="27" customHeight="1" thickBot="1" x14ac:dyDescent="0.25">
      <c r="B13" s="3" t="s">
        <v>11</v>
      </c>
      <c r="D13" s="4" t="s">
        <v>128</v>
      </c>
      <c r="F13" s="3" t="s">
        <v>20</v>
      </c>
      <c r="J13" s="4" t="s">
        <v>131</v>
      </c>
      <c r="N13" s="4"/>
    </row>
    <row r="14" spans="1:14" ht="239" thickBot="1" x14ac:dyDescent="0.25">
      <c r="B14" s="5" t="s">
        <v>76</v>
      </c>
      <c r="D14" s="71" t="s">
        <v>168</v>
      </c>
      <c r="F14" s="5" t="s">
        <v>77</v>
      </c>
      <c r="H14" s="42" t="s">
        <v>129</v>
      </c>
      <c r="J14" s="72"/>
      <c r="L14" s="6">
        <f>IF(D14="Oui",1,0)</f>
        <v>0</v>
      </c>
      <c r="M14" s="25">
        <v>1</v>
      </c>
      <c r="N14" s="6">
        <f>L14*M14</f>
        <v>0</v>
      </c>
    </row>
    <row r="15" spans="1:14" ht="27" customHeight="1" thickBot="1" x14ac:dyDescent="0.25">
      <c r="B15" s="3" t="s">
        <v>12</v>
      </c>
      <c r="D15" s="4" t="s">
        <v>128</v>
      </c>
      <c r="F15" s="3" t="s">
        <v>20</v>
      </c>
      <c r="J15" s="4" t="s">
        <v>131</v>
      </c>
      <c r="N15" s="4"/>
    </row>
    <row r="16" spans="1:14" ht="86" thickBot="1" x14ac:dyDescent="0.25">
      <c r="B16" s="5" t="s">
        <v>78</v>
      </c>
      <c r="D16" s="71" t="s">
        <v>168</v>
      </c>
      <c r="F16" s="5" t="s">
        <v>161</v>
      </c>
      <c r="H16" s="42" t="s">
        <v>129</v>
      </c>
      <c r="J16" s="72"/>
      <c r="L16" s="6">
        <f>IF(D16="Oui",1,0)</f>
        <v>0</v>
      </c>
      <c r="M16" s="25">
        <v>1</v>
      </c>
      <c r="N16" s="6">
        <f>L16*M16</f>
        <v>0</v>
      </c>
    </row>
    <row r="17" spans="1:14" ht="27" customHeight="1" thickBot="1" x14ac:dyDescent="0.25">
      <c r="B17" s="3" t="s">
        <v>13</v>
      </c>
      <c r="D17" s="4" t="s">
        <v>128</v>
      </c>
      <c r="F17" s="3" t="s">
        <v>20</v>
      </c>
      <c r="J17" s="4" t="s">
        <v>131</v>
      </c>
      <c r="N17" s="4"/>
    </row>
    <row r="18" spans="1:14" ht="120" thickBot="1" x14ac:dyDescent="0.25">
      <c r="B18" s="5" t="s">
        <v>79</v>
      </c>
      <c r="D18" s="71" t="s">
        <v>168</v>
      </c>
      <c r="F18" s="5" t="s">
        <v>80</v>
      </c>
      <c r="H18" s="38"/>
      <c r="J18" s="72"/>
      <c r="L18" s="6">
        <f>IF(D18="Oui",1,0)</f>
        <v>0</v>
      </c>
      <c r="M18" s="25">
        <v>1</v>
      </c>
      <c r="N18" s="6">
        <f>L18*M18</f>
        <v>0</v>
      </c>
    </row>
    <row r="19" spans="1:14" ht="27" customHeight="1" thickBot="1" x14ac:dyDescent="0.25">
      <c r="B19" s="3" t="s">
        <v>14</v>
      </c>
      <c r="D19" s="4" t="s">
        <v>128</v>
      </c>
      <c r="F19" s="3" t="s">
        <v>20</v>
      </c>
      <c r="J19" s="4" t="s">
        <v>131</v>
      </c>
      <c r="N19" s="4"/>
    </row>
    <row r="20" spans="1:14" ht="171" thickBot="1" x14ac:dyDescent="0.25">
      <c r="B20" s="5" t="s">
        <v>81</v>
      </c>
      <c r="D20" s="71" t="s">
        <v>168</v>
      </c>
      <c r="F20" s="5" t="s">
        <v>82</v>
      </c>
      <c r="H20" s="38"/>
      <c r="J20" s="72"/>
      <c r="L20" s="6">
        <f>IF(D20="Oui",1,0)</f>
        <v>0</v>
      </c>
      <c r="M20" s="25">
        <v>1.5</v>
      </c>
      <c r="N20" s="6">
        <f>L20*M20</f>
        <v>0</v>
      </c>
    </row>
    <row r="21" spans="1:14" ht="27" customHeight="1" thickBot="1" x14ac:dyDescent="0.25">
      <c r="B21" s="3" t="s">
        <v>15</v>
      </c>
      <c r="D21" s="4" t="s">
        <v>128</v>
      </c>
      <c r="F21" s="3" t="s">
        <v>20</v>
      </c>
      <c r="J21" s="4" t="s">
        <v>131</v>
      </c>
      <c r="N21" s="4"/>
    </row>
    <row r="22" spans="1:14" ht="147" customHeight="1" thickBot="1" x14ac:dyDescent="0.25">
      <c r="A22" s="48"/>
      <c r="B22" s="52" t="s">
        <v>83</v>
      </c>
      <c r="C22" s="48"/>
      <c r="D22" s="67" t="s">
        <v>168</v>
      </c>
      <c r="E22" s="48"/>
      <c r="F22" s="57" t="s">
        <v>84</v>
      </c>
      <c r="G22" s="48"/>
      <c r="H22" s="42" t="s">
        <v>129</v>
      </c>
      <c r="I22" s="48"/>
      <c r="J22" s="69"/>
      <c r="L22" s="6">
        <f>IF(D22="Oui",1,0)</f>
        <v>0</v>
      </c>
      <c r="M22" s="25">
        <v>1</v>
      </c>
      <c r="N22" s="6">
        <f>L22*M22</f>
        <v>0</v>
      </c>
    </row>
    <row r="23" spans="1:14" ht="147" customHeight="1" thickBot="1" x14ac:dyDescent="0.25">
      <c r="A23" s="48"/>
      <c r="B23" s="54"/>
      <c r="C23" s="48"/>
      <c r="D23" s="68"/>
      <c r="E23" s="48"/>
      <c r="F23" s="54"/>
      <c r="G23" s="48"/>
      <c r="H23" s="42" t="s">
        <v>129</v>
      </c>
      <c r="I23" s="48"/>
      <c r="J23" s="70"/>
      <c r="L23" s="6"/>
      <c r="M23" s="25"/>
      <c r="N23" s="6"/>
    </row>
    <row r="24" spans="1:14" ht="27" customHeight="1" thickBot="1" x14ac:dyDescent="0.25">
      <c r="B24" s="3" t="s">
        <v>16</v>
      </c>
      <c r="D24" s="4" t="s">
        <v>128</v>
      </c>
      <c r="F24" s="3" t="s">
        <v>20</v>
      </c>
      <c r="J24" s="4" t="s">
        <v>131</v>
      </c>
      <c r="N24" s="4"/>
    </row>
    <row r="25" spans="1:14" ht="357" thickBot="1" x14ac:dyDescent="0.25">
      <c r="B25" s="5" t="s">
        <v>85</v>
      </c>
      <c r="D25" s="71" t="s">
        <v>168</v>
      </c>
      <c r="F25" s="5" t="s">
        <v>86</v>
      </c>
      <c r="H25" s="38"/>
      <c r="J25" s="72"/>
      <c r="L25" s="6">
        <f>IF(D25="Oui",1,0)</f>
        <v>0</v>
      </c>
      <c r="M25" s="25">
        <v>1</v>
      </c>
      <c r="N25" s="6">
        <f>L25*M25</f>
        <v>0</v>
      </c>
    </row>
    <row r="27" spans="1:14" ht="17" hidden="1" thickBot="1" x14ac:dyDescent="0.25">
      <c r="J27" s="29" t="s">
        <v>132</v>
      </c>
      <c r="L27" s="27">
        <f>SUM(L4:L25)</f>
        <v>0</v>
      </c>
      <c r="M27" s="27">
        <f>SUM(M4:M25)</f>
        <v>11.5</v>
      </c>
      <c r="N27" s="28">
        <f>SUM(N4:N25)/M27</f>
        <v>0</v>
      </c>
    </row>
    <row r="49" spans="6:6" x14ac:dyDescent="0.2">
      <c r="F49" s="30"/>
    </row>
    <row r="50" spans="6:6" x14ac:dyDescent="0.2">
      <c r="F50" s="30"/>
    </row>
  </sheetData>
  <sheetProtection algorithmName="SHA-512" hashValue="1zCiXQX5cw5uLc1CIa/M6H7ahVB4f8a9HatJGL6GCCXAScZ8YVtw78wG6H4dmuOomP30CeRRL1ctUeVIcrkhqQ==" saltValue="tJOnPgYZxb38mDuNvaUhVQ==" spinCount="100000" sheet="1" objects="1" scenarios="1"/>
  <mergeCells count="28">
    <mergeCell ref="B2:J2"/>
    <mergeCell ref="J9:J10"/>
    <mergeCell ref="B22:B23"/>
    <mergeCell ref="D22:D23"/>
    <mergeCell ref="F22:F23"/>
    <mergeCell ref="J22:J23"/>
    <mergeCell ref="I22:I23"/>
    <mergeCell ref="B9:B10"/>
    <mergeCell ref="D9:D10"/>
    <mergeCell ref="F9:F10"/>
    <mergeCell ref="I9:I10"/>
    <mergeCell ref="B6:B7"/>
    <mergeCell ref="D6:D7"/>
    <mergeCell ref="F6:F7"/>
    <mergeCell ref="J6:J7"/>
    <mergeCell ref="A6:A7"/>
    <mergeCell ref="C6:C7"/>
    <mergeCell ref="E6:E7"/>
    <mergeCell ref="G6:G7"/>
    <mergeCell ref="I6:I7"/>
    <mergeCell ref="A9:A10"/>
    <mergeCell ref="C9:C10"/>
    <mergeCell ref="E9:E10"/>
    <mergeCell ref="G9:G10"/>
    <mergeCell ref="A22:A23"/>
    <mergeCell ref="C22:C23"/>
    <mergeCell ref="E22:E23"/>
    <mergeCell ref="G22:G23"/>
  </mergeCells>
  <hyperlinks>
    <hyperlink ref="H42" r:id="rId1" location=":~:text=Web%20Content%20Accessibility%20Guidelines%20(WCAG)%202%20is%20developed%20through%20the,%2C%20organizations%2C%20and%20governments%20internationally" display="Resource Link" xr:uid="{11B3B268-FCC4-40DB-A7A6-44D2B25C309B}"/>
    <hyperlink ref="H46" r:id="rId2" display="Resource Link" xr:uid="{21E35944-323E-41D8-9F1A-19EBEE53F5D5}"/>
    <hyperlink ref="H9" r:id="rId3" display="Resource Link" xr:uid="{44CAE508-887A-4745-97C8-EB3659A1658F}"/>
    <hyperlink ref="H10" r:id="rId4" display="Resource Link" xr:uid="{54CBCC15-9885-477D-B733-B0595A6AC4C7}"/>
    <hyperlink ref="H12" r:id="rId5" display="Resource Link" xr:uid="{50EF1387-931C-43C3-BE90-24E6EB629FE6}"/>
    <hyperlink ref="H6" r:id="rId6" display="Resource Link" xr:uid="{921360D2-F3D3-4AEF-831E-10739782F0DE}"/>
    <hyperlink ref="H16" r:id="rId7" xr:uid="{C4488D92-AD30-468C-A816-4B0845D497CC}"/>
    <hyperlink ref="H22" r:id="rId8" display="Resource Link" xr:uid="{D22ACABC-F862-46D5-ABBF-AFDD92CE5A35}"/>
    <hyperlink ref="H23" r:id="rId9" display="Resource Link" xr:uid="{AA1657E3-07F2-4320-9123-BD7C975EB56A}"/>
    <hyperlink ref="H7" r:id="rId10" display="Resource Link" xr:uid="{8A9269D4-5EA9-4B15-99A7-F58C02B50EC7}"/>
    <hyperlink ref="H14" r:id="rId11" display="Resource Link" xr:uid="{ED9D5AD8-D171-4C1C-A58F-88617510DFA3}"/>
  </hyperlinks>
  <pageMargins left="0.7" right="0.7" top="0.75" bottom="0.75" header="0.3" footer="0.3"/>
  <pageSetup scale="43" fitToHeight="0" orientation="portrait" r:id="rId12"/>
  <extLst>
    <ext xmlns:x14="http://schemas.microsoft.com/office/spreadsheetml/2009/9/main" uri="{CCE6A557-97BC-4b89-ADB6-D9C93CAAB3DF}">
      <x14:dataValidations xmlns:xm="http://schemas.microsoft.com/office/excel/2006/main" count="1">
        <x14:dataValidation type="list" allowBlank="1" showInputMessage="1" showErrorMessage="1" xr:uid="{BE0701E6-74E6-4FA5-9921-DC014B03D850}">
          <x14:formula1>
            <xm:f>Options!$A$1:$A$3</xm:f>
          </x14:formula1>
          <xm:sqref>D18 D16 D4 D20 D12 D22 D9 D14 D25 D6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D7DCD-36D2-4A2E-9E99-5712114B50CD}">
  <sheetPr codeName="Sheet5">
    <tabColor rgb="FF00B0F0"/>
    <pageSetUpPr fitToPage="1"/>
  </sheetPr>
  <dimension ref="A1:N52"/>
  <sheetViews>
    <sheetView showGridLines="0" zoomScale="110" zoomScaleNormal="110" workbookViewId="0">
      <selection activeCell="B2" sqref="B2:J2"/>
    </sheetView>
  </sheetViews>
  <sheetFormatPr baseColWidth="10" defaultColWidth="8.6640625" defaultRowHeight="16" x14ac:dyDescent="0.2"/>
  <cols>
    <col min="1" max="1" width="2.6640625" style="1" customWidth="1"/>
    <col min="2" max="2" width="50.6640625" style="1" customWidth="1"/>
    <col min="3" max="3" width="2.6640625" style="1" customWidth="1"/>
    <col min="4" max="4" width="12.5" style="1" bestFit="1" customWidth="1"/>
    <col min="5" max="5" width="2.6640625" style="1" customWidth="1"/>
    <col min="6" max="6" width="51.5" style="1" customWidth="1"/>
    <col min="7" max="7" width="2.6640625" style="1" customWidth="1"/>
    <col min="8" max="8" width="26.1640625" style="1" customWidth="1"/>
    <col min="9" max="9" width="2.6640625" style="1" customWidth="1"/>
    <col min="10" max="10" width="52.33203125" style="1" customWidth="1"/>
    <col min="11" max="11" width="2.6640625" style="1" customWidth="1"/>
    <col min="12" max="14" width="8.5" style="1" hidden="1" customWidth="1"/>
    <col min="15" max="16384" width="8.6640625" style="1"/>
  </cols>
  <sheetData>
    <row r="1" spans="1:14" ht="17" thickBot="1" x14ac:dyDescent="0.25"/>
    <row r="2" spans="1:14" ht="31.25" customHeight="1" thickBot="1" x14ac:dyDescent="0.25">
      <c r="B2" s="49" t="s">
        <v>163</v>
      </c>
      <c r="C2" s="50"/>
      <c r="D2" s="50"/>
      <c r="E2" s="50"/>
      <c r="F2" s="50"/>
      <c r="G2" s="50"/>
      <c r="H2" s="50"/>
      <c r="I2" s="50"/>
      <c r="J2" s="51"/>
      <c r="N2" s="2"/>
    </row>
    <row r="3" spans="1:14" ht="23.5" customHeight="1" thickBot="1" x14ac:dyDescent="0.25">
      <c r="B3" s="3" t="s">
        <v>139</v>
      </c>
      <c r="D3" s="4" t="s">
        <v>128</v>
      </c>
      <c r="F3" s="3" t="s">
        <v>20</v>
      </c>
      <c r="H3" s="4" t="s">
        <v>129</v>
      </c>
      <c r="J3" s="4" t="s">
        <v>131</v>
      </c>
      <c r="L3" s="26" t="s">
        <v>3</v>
      </c>
      <c r="M3" s="26" t="s">
        <v>133</v>
      </c>
      <c r="N3" s="26" t="s">
        <v>4</v>
      </c>
    </row>
    <row r="4" spans="1:14" ht="47" customHeight="1" thickBot="1" x14ac:dyDescent="0.25">
      <c r="A4" s="48"/>
      <c r="B4" s="52" t="s">
        <v>87</v>
      </c>
      <c r="C4" s="48"/>
      <c r="D4" s="67" t="s">
        <v>168</v>
      </c>
      <c r="E4" s="48"/>
      <c r="F4" s="52" t="s">
        <v>88</v>
      </c>
      <c r="G4" s="48"/>
      <c r="H4" s="41" t="s">
        <v>129</v>
      </c>
      <c r="I4" s="48"/>
      <c r="J4" s="69"/>
      <c r="L4" s="6">
        <f>IF(D4="Oui",1,0)</f>
        <v>0</v>
      </c>
      <c r="M4" s="25">
        <v>2</v>
      </c>
      <c r="N4" s="6">
        <f>L4*M4</f>
        <v>0</v>
      </c>
    </row>
    <row r="5" spans="1:14" ht="47" customHeight="1" thickBot="1" x14ac:dyDescent="0.25">
      <c r="A5" s="48"/>
      <c r="B5" s="53"/>
      <c r="C5" s="48"/>
      <c r="D5" s="75"/>
      <c r="E5" s="48"/>
      <c r="F5" s="53"/>
      <c r="G5" s="48"/>
      <c r="H5" s="41" t="s">
        <v>129</v>
      </c>
      <c r="I5" s="48"/>
      <c r="J5" s="76"/>
      <c r="L5" s="6"/>
      <c r="M5" s="25"/>
      <c r="N5" s="6"/>
    </row>
    <row r="6" spans="1:14" ht="47" customHeight="1" thickBot="1" x14ac:dyDescent="0.25">
      <c r="A6" s="48"/>
      <c r="B6" s="53"/>
      <c r="C6" s="48"/>
      <c r="D6" s="75"/>
      <c r="E6" s="48"/>
      <c r="F6" s="53"/>
      <c r="G6" s="48"/>
      <c r="H6" s="41" t="s">
        <v>129</v>
      </c>
      <c r="I6" s="48"/>
      <c r="J6" s="76"/>
      <c r="L6" s="6"/>
      <c r="M6" s="25"/>
      <c r="N6" s="6"/>
    </row>
    <row r="7" spans="1:14" ht="47" customHeight="1" thickBot="1" x14ac:dyDescent="0.25">
      <c r="A7" s="48"/>
      <c r="B7" s="54"/>
      <c r="C7" s="48"/>
      <c r="D7" s="68"/>
      <c r="E7" s="48"/>
      <c r="F7" s="54"/>
      <c r="G7" s="48"/>
      <c r="H7" s="41" t="s">
        <v>129</v>
      </c>
      <c r="I7" s="48"/>
      <c r="J7" s="70"/>
      <c r="L7" s="6"/>
      <c r="M7" s="25"/>
      <c r="N7" s="6"/>
    </row>
    <row r="8" spans="1:14" ht="27" customHeight="1" thickBot="1" x14ac:dyDescent="0.25">
      <c r="B8" s="3" t="s">
        <v>140</v>
      </c>
      <c r="D8" s="4" t="s">
        <v>128</v>
      </c>
      <c r="F8" s="3" t="s">
        <v>20</v>
      </c>
      <c r="J8" s="4" t="s">
        <v>131</v>
      </c>
      <c r="N8" s="4"/>
    </row>
    <row r="9" spans="1:14" ht="188" thickBot="1" x14ac:dyDescent="0.25">
      <c r="B9" s="5" t="s">
        <v>89</v>
      </c>
      <c r="D9" s="71" t="s">
        <v>168</v>
      </c>
      <c r="F9" s="5" t="s">
        <v>90</v>
      </c>
      <c r="H9" s="38"/>
      <c r="J9" s="72"/>
      <c r="L9" s="6">
        <f>IF(D9="Oui",1,0)</f>
        <v>0</v>
      </c>
      <c r="M9" s="25">
        <v>2</v>
      </c>
      <c r="N9" s="6">
        <f>L9*M9</f>
        <v>0</v>
      </c>
    </row>
    <row r="10" spans="1:14" ht="27" customHeight="1" thickBot="1" x14ac:dyDescent="0.25">
      <c r="B10" s="3" t="s">
        <v>141</v>
      </c>
      <c r="D10" s="4" t="s">
        <v>128</v>
      </c>
      <c r="F10" s="3" t="s">
        <v>20</v>
      </c>
      <c r="J10" s="4" t="s">
        <v>131</v>
      </c>
      <c r="N10" s="4"/>
    </row>
    <row r="11" spans="1:14" ht="120" thickBot="1" x14ac:dyDescent="0.25">
      <c r="B11" s="5" t="s">
        <v>91</v>
      </c>
      <c r="D11" s="71" t="s">
        <v>168</v>
      </c>
      <c r="F11" s="45" t="s">
        <v>149</v>
      </c>
      <c r="H11" s="38"/>
      <c r="J11" s="72"/>
      <c r="L11" s="6">
        <f>IF(D11="Oui",1,0)</f>
        <v>0</v>
      </c>
      <c r="M11" s="25">
        <v>1</v>
      </c>
      <c r="N11" s="6">
        <f>L11*M11</f>
        <v>0</v>
      </c>
    </row>
    <row r="12" spans="1:14" ht="27" customHeight="1" thickBot="1" x14ac:dyDescent="0.25">
      <c r="B12" s="3" t="s">
        <v>142</v>
      </c>
      <c r="D12" s="4" t="s">
        <v>128</v>
      </c>
      <c r="F12" s="3" t="s">
        <v>1</v>
      </c>
      <c r="J12" s="4" t="s">
        <v>131</v>
      </c>
      <c r="N12" s="4"/>
    </row>
    <row r="13" spans="1:14" ht="154" thickBot="1" x14ac:dyDescent="0.25">
      <c r="B13" s="5" t="s">
        <v>92</v>
      </c>
      <c r="D13" s="71" t="s">
        <v>168</v>
      </c>
      <c r="F13" s="5" t="s">
        <v>93</v>
      </c>
      <c r="H13" s="38"/>
      <c r="J13" s="72"/>
      <c r="L13" s="6">
        <f>IF(D13="Oui",1,0)</f>
        <v>0</v>
      </c>
      <c r="M13" s="25">
        <v>1</v>
      </c>
      <c r="N13" s="6">
        <f>L13*M13</f>
        <v>0</v>
      </c>
    </row>
    <row r="14" spans="1:14" ht="27" customHeight="1" thickBot="1" x14ac:dyDescent="0.25">
      <c r="B14" s="3" t="s">
        <v>143</v>
      </c>
      <c r="D14" s="4" t="s">
        <v>128</v>
      </c>
      <c r="F14" s="3" t="s">
        <v>20</v>
      </c>
      <c r="J14" s="4" t="s">
        <v>131</v>
      </c>
      <c r="N14" s="4"/>
    </row>
    <row r="15" spans="1:14" ht="188" thickBot="1" x14ac:dyDescent="0.25">
      <c r="B15" s="5" t="s">
        <v>94</v>
      </c>
      <c r="D15" s="71" t="s">
        <v>168</v>
      </c>
      <c r="F15" s="5" t="s">
        <v>95</v>
      </c>
      <c r="H15" s="38"/>
      <c r="J15" s="72"/>
      <c r="L15" s="6">
        <f>IF(D15="Oui",1,0)</f>
        <v>0</v>
      </c>
      <c r="M15" s="25">
        <v>1</v>
      </c>
      <c r="N15" s="6">
        <f>L15*M15</f>
        <v>0</v>
      </c>
    </row>
    <row r="16" spans="1:14" ht="27" customHeight="1" thickBot="1" x14ac:dyDescent="0.25">
      <c r="B16" s="3" t="s">
        <v>147</v>
      </c>
      <c r="D16" s="4" t="s">
        <v>128</v>
      </c>
      <c r="F16" s="3" t="s">
        <v>20</v>
      </c>
      <c r="J16" s="4" t="s">
        <v>131</v>
      </c>
      <c r="N16" s="4"/>
    </row>
    <row r="17" spans="2:14" ht="103" thickBot="1" x14ac:dyDescent="0.25">
      <c r="B17" s="5" t="s">
        <v>96</v>
      </c>
      <c r="D17" s="71" t="s">
        <v>168</v>
      </c>
      <c r="F17" s="5"/>
      <c r="H17" s="38"/>
      <c r="J17" s="72"/>
      <c r="L17" s="6">
        <f>IF(D17="Oui",1,0)</f>
        <v>0</v>
      </c>
      <c r="M17" s="25">
        <v>1</v>
      </c>
      <c r="N17" s="6">
        <f>L17*M17</f>
        <v>0</v>
      </c>
    </row>
    <row r="18" spans="2:14" ht="27" customHeight="1" thickBot="1" x14ac:dyDescent="0.25">
      <c r="B18" s="3" t="s">
        <v>146</v>
      </c>
      <c r="D18" s="4" t="s">
        <v>128</v>
      </c>
      <c r="F18" s="3" t="s">
        <v>20</v>
      </c>
      <c r="J18" s="4" t="s">
        <v>131</v>
      </c>
      <c r="N18" s="4"/>
    </row>
    <row r="19" spans="2:14" ht="120" thickBot="1" x14ac:dyDescent="0.25">
      <c r="B19" s="5" t="s">
        <v>97</v>
      </c>
      <c r="D19" s="71" t="s">
        <v>168</v>
      </c>
      <c r="F19" s="5"/>
      <c r="H19" s="38"/>
      <c r="J19" s="72"/>
      <c r="L19" s="6">
        <f>IF(D19="Oui",1,0)</f>
        <v>0</v>
      </c>
      <c r="M19" s="25">
        <v>1.5</v>
      </c>
      <c r="N19" s="6">
        <f>L19*M19</f>
        <v>0</v>
      </c>
    </row>
    <row r="20" spans="2:14" ht="27" customHeight="1" thickBot="1" x14ac:dyDescent="0.25">
      <c r="B20" s="3" t="s">
        <v>145</v>
      </c>
      <c r="D20" s="4" t="s">
        <v>128</v>
      </c>
      <c r="F20" s="3" t="s">
        <v>20</v>
      </c>
      <c r="J20" s="4" t="s">
        <v>131</v>
      </c>
      <c r="N20" s="4"/>
    </row>
    <row r="21" spans="2:14" ht="86" thickBot="1" x14ac:dyDescent="0.25">
      <c r="B21" s="5" t="s">
        <v>98</v>
      </c>
      <c r="D21" s="71" t="s">
        <v>168</v>
      </c>
      <c r="F21" s="5"/>
      <c r="H21" s="38"/>
      <c r="J21" s="72"/>
      <c r="L21" s="6">
        <f>IF(D21="Oui",1,0)</f>
        <v>0</v>
      </c>
      <c r="M21" s="25">
        <v>1</v>
      </c>
      <c r="N21" s="6">
        <f>L21*M21</f>
        <v>0</v>
      </c>
    </row>
    <row r="22" spans="2:14" ht="27" customHeight="1" thickBot="1" x14ac:dyDescent="0.25">
      <c r="B22" s="3" t="s">
        <v>144</v>
      </c>
      <c r="D22" s="4" t="s">
        <v>128</v>
      </c>
      <c r="F22" s="3" t="s">
        <v>20</v>
      </c>
      <c r="J22" s="4" t="s">
        <v>131</v>
      </c>
      <c r="N22" s="4"/>
    </row>
    <row r="23" spans="2:14" ht="103" thickBot="1" x14ac:dyDescent="0.25">
      <c r="B23" s="5" t="s">
        <v>99</v>
      </c>
      <c r="D23" s="71" t="s">
        <v>168</v>
      </c>
      <c r="F23" s="45" t="s">
        <v>150</v>
      </c>
      <c r="H23" s="41" t="s">
        <v>129</v>
      </c>
      <c r="J23" s="72"/>
      <c r="L23" s="6">
        <f>IF(D23="Oui",1,0)</f>
        <v>0</v>
      </c>
      <c r="M23" s="25">
        <v>1</v>
      </c>
      <c r="N23" s="6">
        <f>L23*M23</f>
        <v>0</v>
      </c>
    </row>
    <row r="25" spans="2:14" ht="17" hidden="1" thickBot="1" x14ac:dyDescent="0.25">
      <c r="J25" s="29" t="s">
        <v>132</v>
      </c>
      <c r="L25" s="27">
        <f>SUM(L4:L23)</f>
        <v>0</v>
      </c>
      <c r="M25" s="27">
        <f>SUM(M4:M23)</f>
        <v>11.5</v>
      </c>
      <c r="N25" s="7">
        <f>SUM(N4:N23)/M25</f>
        <v>0</v>
      </c>
    </row>
    <row r="51" spans="6:6" x14ac:dyDescent="0.2">
      <c r="F51" s="30"/>
    </row>
    <row r="52" spans="6:6" x14ac:dyDescent="0.2">
      <c r="F52" s="30"/>
    </row>
  </sheetData>
  <sheetProtection algorithmName="SHA-512" hashValue="Z27KCHzDmb3WbzSAjZZnvXvnhLHozXf4JXJPF93+mfldjTftR8g4ctbYC9qiUrZKKLs6GMRfZi8kiRlHA/ouQw==" saltValue="/FDxDV395w0IGV/hjdO27w==" spinCount="100000" sheet="1" objects="1" scenarios="1"/>
  <mergeCells count="10">
    <mergeCell ref="B2:J2"/>
    <mergeCell ref="D4:D7"/>
    <mergeCell ref="F4:F7"/>
    <mergeCell ref="J4:J7"/>
    <mergeCell ref="B4:B7"/>
    <mergeCell ref="A4:A7"/>
    <mergeCell ref="C4:C7"/>
    <mergeCell ref="E4:E7"/>
    <mergeCell ref="G4:G7"/>
    <mergeCell ref="I4:I7"/>
  </mergeCells>
  <hyperlinks>
    <hyperlink ref="H4" r:id="rId1" display="Resource Link" xr:uid="{5FDA20A2-0179-41C7-826D-E27FBD2BD40F}"/>
    <hyperlink ref="H5" r:id="rId2" display="Resource Link" xr:uid="{C0CE0EB6-A65D-44A2-81EA-A8BEFF126FB4}"/>
    <hyperlink ref="H6" r:id="rId3" display="Resource Link" xr:uid="{D579F29A-01A3-4318-AD0F-09EDA14B7F07}"/>
    <hyperlink ref="H7" r:id="rId4" display="Resource Link" xr:uid="{4C074487-D656-47EF-A60B-ED100564D14A}"/>
    <hyperlink ref="H23" r:id="rId5" display="Resource Link" xr:uid="{A70A3937-DF47-4144-9FD0-371A2A425C9E}"/>
  </hyperlinks>
  <pageMargins left="0.7" right="0.7" top="0.75" bottom="0.75" header="0.3" footer="0.3"/>
  <pageSetup scale="52" fitToHeight="0" orientation="portrait" r:id="rId6"/>
  <extLst>
    <ext xmlns:x14="http://schemas.microsoft.com/office/spreadsheetml/2009/9/main" uri="{CCE6A557-97BC-4b89-ADB6-D9C93CAAB3DF}">
      <x14:dataValidations xmlns:xm="http://schemas.microsoft.com/office/excel/2006/main" count="1">
        <x14:dataValidation type="list" allowBlank="1" showInputMessage="1" showErrorMessage="1" xr:uid="{37FA0AF5-12A5-436B-B613-20757F3EF644}">
          <x14:formula1>
            <xm:f>Options!$A$1:$A$3</xm:f>
          </x14:formula1>
          <xm:sqref>D11 D15 D13 D23 D9 D21 D19 D17 D4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9CC7A-3A3A-499C-9B65-D4AF6DD202DE}">
  <sheetPr codeName="Sheet4">
    <tabColor rgb="FF00B0F0"/>
    <pageSetUpPr fitToPage="1"/>
  </sheetPr>
  <dimension ref="A1:N50"/>
  <sheetViews>
    <sheetView showGridLines="0" zoomScale="110" zoomScaleNormal="110" workbookViewId="0">
      <selection activeCell="B2" sqref="B2:J2"/>
    </sheetView>
  </sheetViews>
  <sheetFormatPr baseColWidth="10" defaultColWidth="8.6640625" defaultRowHeight="16" x14ac:dyDescent="0.2"/>
  <cols>
    <col min="1" max="1" width="2.6640625" style="1" customWidth="1"/>
    <col min="2" max="2" width="50.6640625" style="1" customWidth="1"/>
    <col min="3" max="3" width="2.6640625" style="1" customWidth="1"/>
    <col min="4" max="4" width="12.5" style="1" bestFit="1" customWidth="1"/>
    <col min="5" max="5" width="2.6640625" style="1" customWidth="1"/>
    <col min="6" max="6" width="51.5" style="1" customWidth="1"/>
    <col min="7" max="7" width="2.6640625" style="1" customWidth="1"/>
    <col min="8" max="8" width="26.1640625" style="1" customWidth="1"/>
    <col min="9" max="9" width="2.6640625" style="1" customWidth="1"/>
    <col min="10" max="10" width="52.33203125" style="1" customWidth="1"/>
    <col min="11" max="11" width="2.6640625" style="1" customWidth="1"/>
    <col min="12" max="14" width="10.33203125" style="1" hidden="1" customWidth="1"/>
    <col min="15" max="16384" width="8.6640625" style="1"/>
  </cols>
  <sheetData>
    <row r="1" spans="1:14" ht="17" thickBot="1" x14ac:dyDescent="0.25">
      <c r="H1" s="40"/>
    </row>
    <row r="2" spans="1:14" ht="31.25" customHeight="1" thickBot="1" x14ac:dyDescent="0.25">
      <c r="B2" s="77" t="s">
        <v>127</v>
      </c>
      <c r="C2" s="78"/>
      <c r="D2" s="78"/>
      <c r="E2" s="78"/>
      <c r="F2" s="78"/>
      <c r="G2" s="78"/>
      <c r="H2" s="78"/>
      <c r="I2" s="78"/>
      <c r="J2" s="79"/>
      <c r="N2" s="2"/>
    </row>
    <row r="3" spans="1:14" ht="20.5" customHeight="1" thickBot="1" x14ac:dyDescent="0.25">
      <c r="B3" s="3" t="s">
        <v>126</v>
      </c>
      <c r="D3" s="4" t="s">
        <v>128</v>
      </c>
      <c r="F3" s="3" t="s">
        <v>20</v>
      </c>
      <c r="H3" s="4" t="s">
        <v>129</v>
      </c>
      <c r="J3" s="4" t="s">
        <v>131</v>
      </c>
      <c r="L3" s="26" t="s">
        <v>3</v>
      </c>
      <c r="M3" s="26" t="s">
        <v>133</v>
      </c>
      <c r="N3" s="26" t="s">
        <v>4</v>
      </c>
    </row>
    <row r="4" spans="1:14" ht="122.5" customHeight="1" thickBot="1" x14ac:dyDescent="0.25">
      <c r="A4" s="48"/>
      <c r="B4" s="52" t="s">
        <v>164</v>
      </c>
      <c r="C4" s="48"/>
      <c r="D4" s="67" t="s">
        <v>159</v>
      </c>
      <c r="E4" s="48"/>
      <c r="F4" s="52" t="s">
        <v>100</v>
      </c>
      <c r="G4" s="48"/>
      <c r="H4" s="41" t="s">
        <v>129</v>
      </c>
      <c r="I4" s="48"/>
      <c r="J4" s="69"/>
      <c r="L4" s="6">
        <f>IF(D4="Oui",1,0)</f>
        <v>0</v>
      </c>
      <c r="M4" s="25">
        <v>1</v>
      </c>
      <c r="N4" s="6">
        <f>L4*M4</f>
        <v>0</v>
      </c>
    </row>
    <row r="5" spans="1:14" ht="122.5" customHeight="1" thickBot="1" x14ac:dyDescent="0.25">
      <c r="A5" s="48"/>
      <c r="B5" s="54"/>
      <c r="C5" s="48"/>
      <c r="D5" s="68"/>
      <c r="E5" s="48"/>
      <c r="F5" s="54"/>
      <c r="G5" s="48"/>
      <c r="H5" s="41" t="s">
        <v>129</v>
      </c>
      <c r="I5" s="48"/>
      <c r="J5" s="70"/>
      <c r="L5" s="6"/>
      <c r="M5" s="25"/>
      <c r="N5" s="6"/>
    </row>
    <row r="6" spans="1:14" ht="27" customHeight="1" thickBot="1" x14ac:dyDescent="0.25">
      <c r="B6" s="3" t="s">
        <v>125</v>
      </c>
      <c r="D6" s="4" t="s">
        <v>128</v>
      </c>
      <c r="F6" s="3" t="s">
        <v>20</v>
      </c>
      <c r="J6" s="4" t="s">
        <v>131</v>
      </c>
      <c r="N6" s="4"/>
    </row>
    <row r="7" spans="1:14" ht="69" thickBot="1" x14ac:dyDescent="0.25">
      <c r="B7" s="5" t="s">
        <v>101</v>
      </c>
      <c r="D7" s="71" t="s">
        <v>159</v>
      </c>
      <c r="F7" s="5"/>
      <c r="H7" s="41" t="s">
        <v>129</v>
      </c>
      <c r="J7" s="72"/>
      <c r="L7" s="6">
        <f>IF(D7="Oui",1,0)</f>
        <v>0</v>
      </c>
      <c r="M7" s="25">
        <v>1</v>
      </c>
      <c r="N7" s="6">
        <f>L7*M7</f>
        <v>0</v>
      </c>
    </row>
    <row r="8" spans="1:14" ht="27" customHeight="1" thickBot="1" x14ac:dyDescent="0.25">
      <c r="B8" s="3" t="s">
        <v>124</v>
      </c>
      <c r="D8" s="4" t="s">
        <v>128</v>
      </c>
      <c r="F8" s="3" t="s">
        <v>20</v>
      </c>
      <c r="J8" s="4" t="s">
        <v>131</v>
      </c>
      <c r="N8" s="4"/>
    </row>
    <row r="9" spans="1:14" ht="120" thickBot="1" x14ac:dyDescent="0.25">
      <c r="B9" s="5" t="s">
        <v>102</v>
      </c>
      <c r="D9" s="71" t="s">
        <v>159</v>
      </c>
      <c r="F9" s="5" t="s">
        <v>103</v>
      </c>
      <c r="H9" s="41" t="s">
        <v>129</v>
      </c>
      <c r="J9" s="72"/>
      <c r="L9" s="6">
        <f>IF(D9="Oui",1,0)</f>
        <v>0</v>
      </c>
      <c r="M9" s="25">
        <v>1.5</v>
      </c>
      <c r="N9" s="6">
        <f>L9*M9</f>
        <v>0</v>
      </c>
    </row>
    <row r="10" spans="1:14" ht="27" customHeight="1" thickBot="1" x14ac:dyDescent="0.25">
      <c r="B10" s="3" t="s">
        <v>123</v>
      </c>
      <c r="D10" s="4" t="s">
        <v>128</v>
      </c>
      <c r="F10" s="3" t="s">
        <v>20</v>
      </c>
      <c r="J10" s="4" t="s">
        <v>131</v>
      </c>
      <c r="N10" s="4"/>
    </row>
    <row r="11" spans="1:14" ht="103" thickBot="1" x14ac:dyDescent="0.25">
      <c r="B11" s="5" t="s">
        <v>104</v>
      </c>
      <c r="D11" s="71" t="s">
        <v>159</v>
      </c>
      <c r="F11" s="5" t="s">
        <v>165</v>
      </c>
      <c r="H11" s="38"/>
      <c r="J11" s="72"/>
      <c r="L11" s="6">
        <f>IF(D11="Oui",1,0)</f>
        <v>0</v>
      </c>
      <c r="M11" s="25">
        <v>1</v>
      </c>
      <c r="N11" s="6">
        <f>L11*M11</f>
        <v>0</v>
      </c>
    </row>
    <row r="12" spans="1:14" ht="27" customHeight="1" thickBot="1" x14ac:dyDescent="0.25">
      <c r="B12" s="3" t="s">
        <v>122</v>
      </c>
      <c r="D12" s="4" t="s">
        <v>128</v>
      </c>
      <c r="F12" s="3" t="s">
        <v>20</v>
      </c>
      <c r="J12" s="4" t="s">
        <v>131</v>
      </c>
      <c r="N12" s="4"/>
    </row>
    <row r="13" spans="1:14" ht="205" thickBot="1" x14ac:dyDescent="0.25">
      <c r="B13" s="5" t="s">
        <v>105</v>
      </c>
      <c r="D13" s="71" t="s">
        <v>159</v>
      </c>
      <c r="F13" s="5" t="s">
        <v>148</v>
      </c>
      <c r="H13" s="38"/>
      <c r="J13" s="72"/>
      <c r="L13" s="6">
        <f>IF(D13="Oui",1,0)</f>
        <v>0</v>
      </c>
      <c r="M13" s="25">
        <v>1</v>
      </c>
      <c r="N13" s="6">
        <f>L13*M13</f>
        <v>0</v>
      </c>
    </row>
    <row r="14" spans="1:14" ht="27" customHeight="1" thickBot="1" x14ac:dyDescent="0.25">
      <c r="B14" s="3" t="s">
        <v>121</v>
      </c>
      <c r="D14" s="4" t="s">
        <v>128</v>
      </c>
      <c r="F14" s="3" t="s">
        <v>20</v>
      </c>
      <c r="H14" s="41"/>
      <c r="J14" s="4" t="s">
        <v>131</v>
      </c>
      <c r="N14" s="4"/>
    </row>
    <row r="15" spans="1:14" ht="307" thickBot="1" x14ac:dyDescent="0.25">
      <c r="B15" s="5" t="s">
        <v>106</v>
      </c>
      <c r="D15" s="71" t="s">
        <v>159</v>
      </c>
      <c r="F15" s="5" t="s">
        <v>166</v>
      </c>
      <c r="H15" s="41" t="s">
        <v>129</v>
      </c>
      <c r="J15" s="72"/>
      <c r="L15" s="6">
        <f>IF(D15="Oui",1,0)</f>
        <v>0</v>
      </c>
      <c r="M15" s="25">
        <v>1.5</v>
      </c>
      <c r="N15" s="6">
        <f>L15*M15</f>
        <v>0</v>
      </c>
    </row>
    <row r="16" spans="1:14" ht="27" customHeight="1" thickBot="1" x14ac:dyDescent="0.25">
      <c r="B16" s="3" t="s">
        <v>120</v>
      </c>
      <c r="D16" s="4" t="s">
        <v>128</v>
      </c>
      <c r="F16" s="3" t="s">
        <v>20</v>
      </c>
      <c r="J16" s="4" t="s">
        <v>131</v>
      </c>
      <c r="N16" s="4"/>
    </row>
    <row r="17" spans="2:14" ht="205" thickBot="1" x14ac:dyDescent="0.25">
      <c r="B17" s="5" t="s">
        <v>107</v>
      </c>
      <c r="D17" s="71" t="s">
        <v>159</v>
      </c>
      <c r="F17" s="5" t="s">
        <v>108</v>
      </c>
      <c r="H17" s="38"/>
      <c r="J17" s="72"/>
      <c r="L17" s="6">
        <f>IF(D17="Oui",1,0)</f>
        <v>0</v>
      </c>
      <c r="M17" s="25">
        <v>1</v>
      </c>
      <c r="N17" s="6">
        <f>L17*M17</f>
        <v>0</v>
      </c>
    </row>
    <row r="19" spans="2:14" ht="17" hidden="1" thickBot="1" x14ac:dyDescent="0.25">
      <c r="J19" s="29" t="s">
        <v>132</v>
      </c>
      <c r="L19" s="27">
        <f>SUM(L4:L17)</f>
        <v>0</v>
      </c>
      <c r="M19" s="27">
        <f>SUM(M4:M17)</f>
        <v>8</v>
      </c>
      <c r="N19" s="7">
        <f>SUM(N4:N17)/M19</f>
        <v>0</v>
      </c>
    </row>
    <row r="49" spans="6:6" x14ac:dyDescent="0.2">
      <c r="F49" s="30"/>
    </row>
    <row r="50" spans="6:6" x14ac:dyDescent="0.2">
      <c r="F50" s="30"/>
    </row>
  </sheetData>
  <sheetProtection algorithmName="SHA-512" hashValue="iETsj8OzLm3zlrhd/UMXuGfSHIPrItMi9Lq9kQGDpt4h5K67Xf6SCjuB5WyzCLt1o8TJfePkFqJrAxdyzW3XUQ==" saltValue="NPpJ7b6VHwbCvz6ehiTwmQ==" spinCount="100000" sheet="1" objects="1" scenarios="1"/>
  <mergeCells count="10">
    <mergeCell ref="A4:A5"/>
    <mergeCell ref="C4:C5"/>
    <mergeCell ref="E4:E5"/>
    <mergeCell ref="G4:G5"/>
    <mergeCell ref="B2:J2"/>
    <mergeCell ref="B4:B5"/>
    <mergeCell ref="D4:D5"/>
    <mergeCell ref="F4:F5"/>
    <mergeCell ref="J4:J5"/>
    <mergeCell ref="I4:I5"/>
  </mergeCells>
  <hyperlinks>
    <hyperlink ref="H4" r:id="rId1" display="Resource Link" xr:uid="{B0BE296D-6584-4831-BF34-45B753F750D2}"/>
    <hyperlink ref="H5" r:id="rId2" display="Resource Link" xr:uid="{6396C82B-9925-40D7-9709-98429756BC45}"/>
    <hyperlink ref="H9" r:id="rId3" display="Resource Link" xr:uid="{95FB2E27-DAF0-4FD6-8259-2319B7FE7895}"/>
    <hyperlink ref="H15" r:id="rId4" display="Resource Link" xr:uid="{20393A8E-3D52-47B9-8862-BB717213F836}"/>
    <hyperlink ref="H7" r:id="rId5" xr:uid="{5B7A70DA-2265-41F0-A891-60BB067F6A66}"/>
  </hyperlinks>
  <pageMargins left="0.7" right="0.7" top="0.75" bottom="0.75" header="0.3" footer="0.3"/>
  <pageSetup scale="51" fitToHeight="0" orientation="portrait" r:id="rId6"/>
  <extLst>
    <ext xmlns:x14="http://schemas.microsoft.com/office/spreadsheetml/2009/9/main" uri="{CCE6A557-97BC-4b89-ADB6-D9C93CAAB3DF}">
      <x14:dataValidations xmlns:xm="http://schemas.microsoft.com/office/excel/2006/main" count="1">
        <x14:dataValidation type="list" allowBlank="1" showInputMessage="1" showErrorMessage="1" xr:uid="{09423B84-4AF5-4D4A-96CD-609E517E8B5C}">
          <x14:formula1>
            <xm:f>Options!$A$1:$A$3</xm:f>
          </x14:formula1>
          <xm:sqref>D7 D9 D11 D15 D13 D17 D4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BE1AF-EAEE-46BB-A327-E72D264D09B0}">
  <sheetPr codeName="Sheet6">
    <tabColor rgb="FFFF0000"/>
    <pageSetUpPr fitToPage="1"/>
  </sheetPr>
  <dimension ref="A1:I86"/>
  <sheetViews>
    <sheetView showGridLines="0" zoomScaleNormal="100" workbookViewId="0">
      <selection activeCell="B2" sqref="B2"/>
    </sheetView>
  </sheetViews>
  <sheetFormatPr baseColWidth="10" defaultColWidth="8.6640625" defaultRowHeight="18" x14ac:dyDescent="0.2"/>
  <cols>
    <col min="1" max="1" width="4.33203125" style="9" customWidth="1"/>
    <col min="2" max="2" width="90.33203125" style="9" customWidth="1"/>
    <col min="3" max="3" width="4.33203125" style="9" customWidth="1"/>
    <col min="4" max="4" width="32.5" style="9" customWidth="1"/>
    <col min="5" max="5" width="4.33203125" style="9" customWidth="1"/>
    <col min="6" max="6" width="32.5" style="9" customWidth="1"/>
    <col min="7" max="7" width="4.33203125" style="9" customWidth="1"/>
    <col min="8" max="8" width="32.5" style="9" customWidth="1"/>
    <col min="9" max="9" width="4.33203125" style="9" customWidth="1"/>
    <col min="10" max="16384" width="8.6640625" style="9"/>
  </cols>
  <sheetData>
    <row r="1" spans="1:9" ht="14.75" customHeight="1" x14ac:dyDescent="0.2">
      <c r="A1" s="8"/>
      <c r="B1" s="8"/>
      <c r="C1" s="8"/>
      <c r="D1" s="8"/>
      <c r="E1" s="8"/>
      <c r="F1" s="8"/>
      <c r="G1" s="8"/>
      <c r="H1" s="8"/>
      <c r="I1" s="8"/>
    </row>
    <row r="2" spans="1:9" x14ac:dyDescent="0.2">
      <c r="A2" s="8"/>
      <c r="B2" s="15" t="s">
        <v>109</v>
      </c>
      <c r="C2" s="8"/>
      <c r="D2" s="10" t="s">
        <v>156</v>
      </c>
      <c r="E2" s="8"/>
      <c r="F2" s="10" t="s">
        <v>110</v>
      </c>
      <c r="G2" s="8"/>
      <c r="H2" s="10" t="s">
        <v>111</v>
      </c>
      <c r="I2" s="8"/>
    </row>
    <row r="3" spans="1:9" ht="14.75" customHeight="1" x14ac:dyDescent="0.2">
      <c r="A3" s="8"/>
      <c r="B3" s="8" t="s">
        <v>17</v>
      </c>
      <c r="C3" s="8"/>
      <c r="D3" s="8"/>
      <c r="E3" s="8"/>
      <c r="F3" s="8"/>
      <c r="G3" s="8"/>
      <c r="H3" s="8"/>
      <c r="I3" s="8"/>
    </row>
    <row r="4" spans="1:9" ht="50.75" customHeight="1" x14ac:dyDescent="0.2">
      <c r="A4" s="8"/>
      <c r="B4" s="10" t="s">
        <v>112</v>
      </c>
      <c r="C4" s="8"/>
      <c r="D4" s="11">
        <f>IF(OR(Fondamentaux!N48&lt;60%,Fondamentaux!N7=0),Fondamentaux!N48,"")</f>
        <v>0</v>
      </c>
      <c r="E4" s="8"/>
      <c r="F4" s="12" t="str">
        <f>IF(AND(Fondamentaux!N48&gt;=60%,Fondamentaux!N48&lt;80%,Fondamentaux!N7=2),Fondamentaux!N48,"")</f>
        <v/>
      </c>
      <c r="G4" s="8"/>
      <c r="H4" s="12" t="str">
        <f>IF(AND(Fondamentaux!N48&gt;=80%,Fondamentaux!N7=2),Fondamentaux!N48,"")</f>
        <v/>
      </c>
      <c r="I4" s="8"/>
    </row>
    <row r="5" spans="1:9" ht="14.75" customHeight="1" x14ac:dyDescent="0.2">
      <c r="A5" s="8"/>
      <c r="B5" s="8"/>
      <c r="C5" s="8"/>
      <c r="D5" s="8"/>
      <c r="E5" s="8"/>
      <c r="F5" s="8"/>
      <c r="G5" s="8"/>
      <c r="H5" s="8"/>
      <c r="I5" s="8"/>
    </row>
    <row r="6" spans="1:9" ht="50.75" customHeight="1" x14ac:dyDescent="0.2">
      <c r="A6" s="8"/>
      <c r="B6" s="47" t="s">
        <v>167</v>
      </c>
      <c r="C6" s="8"/>
      <c r="D6" s="11">
        <f>IF(OR(Culture!N27&lt;60%,Culture!N12=0),Culture!N27,"")</f>
        <v>0</v>
      </c>
      <c r="E6" s="8"/>
      <c r="F6" s="12" t="str">
        <f>IF(AND(Culture!N27&gt;=60%,Culture!N27&lt;80%,Culture!N12=2),Culture!N27,"")</f>
        <v/>
      </c>
      <c r="G6" s="8"/>
      <c r="H6" s="12" t="str">
        <f>IF(AND(Culture!N27&gt;=80%,Culture!N12=2),Culture!N27,"")</f>
        <v/>
      </c>
      <c r="I6" s="8"/>
    </row>
    <row r="7" spans="1:9" ht="14.75" customHeight="1" x14ac:dyDescent="0.2">
      <c r="A7" s="8"/>
      <c r="B7" s="8"/>
      <c r="C7" s="8"/>
      <c r="D7" s="8"/>
      <c r="E7" s="8"/>
      <c r="F7" s="8"/>
      <c r="G7" s="8"/>
      <c r="H7" s="8"/>
      <c r="I7" s="8"/>
    </row>
    <row r="8" spans="1:9" ht="54.5" customHeight="1" x14ac:dyDescent="0.2">
      <c r="A8" s="8"/>
      <c r="B8" s="46" t="s">
        <v>151</v>
      </c>
      <c r="C8" s="8"/>
      <c r="D8" s="11">
        <f>IF(Client!N25&lt;60%,Client!N25,"")</f>
        <v>0</v>
      </c>
      <c r="E8" s="8"/>
      <c r="F8" s="12" t="str">
        <f>IF(AND(Client!N25&gt;=60%,Client!N25&lt;80%),Client!N25,"")</f>
        <v/>
      </c>
      <c r="G8" s="8"/>
      <c r="H8" s="12" t="str">
        <f>IF(Client!N25&gt;=80%,Client!N25,"")</f>
        <v/>
      </c>
      <c r="I8" s="8"/>
    </row>
    <row r="9" spans="1:9" ht="14.75" customHeight="1" x14ac:dyDescent="0.2">
      <c r="A9" s="8"/>
      <c r="B9" s="8"/>
      <c r="C9" s="8"/>
      <c r="D9" s="8"/>
      <c r="E9" s="8"/>
      <c r="F9" s="8"/>
      <c r="G9" s="8"/>
      <c r="H9" s="8"/>
      <c r="I9" s="8"/>
    </row>
    <row r="10" spans="1:9" ht="48.5" customHeight="1" x14ac:dyDescent="0.2">
      <c r="A10" s="8"/>
      <c r="B10" s="10" t="s">
        <v>152</v>
      </c>
      <c r="C10" s="8"/>
      <c r="D10" s="11">
        <f>IF(Partenariats!N19&lt;60%,Partenariats!N19,"")</f>
        <v>0</v>
      </c>
      <c r="E10" s="8"/>
      <c r="F10" s="12" t="str">
        <f>IF(AND(Partenariats!N19&gt;=60%,Partenariats!N19&lt;80%),Partenariats!N19,"")</f>
        <v/>
      </c>
      <c r="G10" s="8"/>
      <c r="H10" s="12" t="str">
        <f>IF(Partenariats!N19&gt;=80%,Partenariats!N19,"")</f>
        <v/>
      </c>
      <c r="I10" s="8"/>
    </row>
    <row r="11" spans="1:9" ht="14.75" customHeight="1" x14ac:dyDescent="0.2">
      <c r="A11" s="8"/>
      <c r="B11" s="8"/>
      <c r="C11" s="8"/>
      <c r="D11" s="8"/>
      <c r="E11" s="8"/>
      <c r="F11" s="8"/>
      <c r="G11" s="8"/>
      <c r="H11" s="8"/>
      <c r="I11" s="8"/>
    </row>
    <row r="12" spans="1:9" ht="24" customHeight="1" x14ac:dyDescent="0.2">
      <c r="A12" s="8"/>
      <c r="B12" s="64" t="s">
        <v>113</v>
      </c>
      <c r="C12" s="8"/>
      <c r="D12" s="31" t="str">
        <f>IF(OR(D15&lt;60%,Fondamentaux!N48&lt;60%,Fondamentaux!N7=0,Culture!N12=0),"Fondamentaux","")</f>
        <v>Fondamentaux</v>
      </c>
      <c r="E12" s="8"/>
      <c r="F12" s="33" t="str">
        <f>IF(AND(D15&gt;=60%,D15&lt;80%,Fondamentaux!N48&gt;=60%,Fondamentaux!N7=2,Culture!N12=2),"Professionnel","")</f>
        <v/>
      </c>
      <c r="G12" s="8"/>
      <c r="H12" s="33" t="str">
        <f>IF(AND(D15&gt;=80%,Fondamentaux!N48&gt;=60%,Fondamentaux!N7=2,Culture!N12=2),"Dirigeant","")</f>
        <v/>
      </c>
      <c r="I12" s="8"/>
    </row>
    <row r="13" spans="1:9" ht="24" customHeight="1" x14ac:dyDescent="0.2">
      <c r="A13" s="8"/>
      <c r="B13" s="65"/>
      <c r="C13" s="8"/>
      <c r="D13" s="32">
        <f>IF($D$12="Fondamentaux",D15,"")</f>
        <v>0</v>
      </c>
      <c r="E13" s="8"/>
      <c r="F13" s="32" t="str">
        <f>IF($F$12="Professionnel",D15,"")</f>
        <v/>
      </c>
      <c r="G13" s="8"/>
      <c r="H13" s="32" t="str">
        <f>IF($H$12="Dirigeant",D15,"")</f>
        <v/>
      </c>
      <c r="I13" s="8"/>
    </row>
    <row r="14" spans="1:9" ht="14.75" customHeight="1" x14ac:dyDescent="0.2">
      <c r="A14" s="8"/>
      <c r="B14" s="8"/>
      <c r="C14" s="8"/>
      <c r="D14" s="8"/>
      <c r="E14" s="8"/>
      <c r="F14" s="8"/>
      <c r="G14" s="8"/>
      <c r="H14" s="8"/>
      <c r="I14" s="8"/>
    </row>
    <row r="15" spans="1:9" hidden="1" x14ac:dyDescent="0.2">
      <c r="B15" s="13" t="s">
        <v>6</v>
      </c>
      <c r="D15" s="14">
        <f>SUM(Fondamentaux!N4:N46,Culture!N4:N25,Partenariats!N4:N17,Client!N4:N23)/SUM(Fondamentaux!M48,Culture!M27,Partenariats!M19,Client!M25)</f>
        <v>0</v>
      </c>
    </row>
    <row r="16" spans="1:9" ht="17" customHeight="1" x14ac:dyDescent="0.2">
      <c r="A16" s="8"/>
      <c r="B16" s="60" t="s">
        <v>114</v>
      </c>
      <c r="C16" s="61"/>
      <c r="D16" s="61"/>
      <c r="E16" s="61"/>
      <c r="F16" s="61"/>
      <c r="G16" s="61"/>
      <c r="H16" s="62"/>
      <c r="I16" s="8"/>
    </row>
    <row r="17" spans="1:9" ht="14.75" customHeight="1" x14ac:dyDescent="0.2">
      <c r="A17" s="8"/>
      <c r="B17" s="8"/>
      <c r="C17" s="8"/>
      <c r="D17" s="8"/>
      <c r="E17" s="8"/>
      <c r="F17" s="8"/>
      <c r="G17" s="8"/>
      <c r="H17" s="8"/>
      <c r="I17" s="8"/>
    </row>
    <row r="18" spans="1:9" s="18" customFormat="1" ht="19" x14ac:dyDescent="0.2">
      <c r="A18" s="20"/>
      <c r="B18" s="34" t="str">
        <f>Fondamentaux!B3</f>
        <v>Fondamentaux 1</v>
      </c>
      <c r="C18" s="23"/>
      <c r="D18" s="23"/>
      <c r="E18" s="23"/>
      <c r="F18" s="23"/>
      <c r="G18" s="23"/>
      <c r="H18" s="23"/>
      <c r="I18" s="20"/>
    </row>
    <row r="19" spans="1:9" s="18" customFormat="1" ht="30" customHeight="1" x14ac:dyDescent="0.2">
      <c r="A19" s="20"/>
      <c r="B19" s="59" t="str">
        <f>Fondamentaux!B4</f>
        <v>Disposez-vous d'une feuille de route ou d'une stratégie globale actualisée qui définit l'engagement de votre Direction Nationale en faveur de l’égalité des personnes en situation de handicap  et de la création d’une culture inclusive à leur égard ?</v>
      </c>
      <c r="C19" s="59"/>
      <c r="D19" s="59"/>
      <c r="E19" s="19"/>
      <c r="F19" s="63" t="str" cm="1">
        <f t="array" ref="F19">_xlfn.IFS(Fondamentaux!D4="Non","Risque important de traitement injuste et discriminatoire ",Fondamentaux!D4="Ne sais pas","Risque important de traitement injuste et discriminatoire", TRUE,"Risque traité")</f>
        <v>Risque important de traitement injuste et discriminatoire</v>
      </c>
      <c r="G19" s="19"/>
      <c r="H19" s="24" t="s">
        <v>129</v>
      </c>
      <c r="I19" s="20"/>
    </row>
    <row r="20" spans="1:9" s="18" customFormat="1" ht="32.5" customHeight="1" x14ac:dyDescent="0.2">
      <c r="A20" s="20"/>
      <c r="B20" s="59"/>
      <c r="C20" s="59"/>
      <c r="D20" s="59"/>
      <c r="E20" s="19"/>
      <c r="F20" s="63"/>
      <c r="G20" s="19"/>
      <c r="H20" s="24" t="s">
        <v>129</v>
      </c>
      <c r="I20" s="20"/>
    </row>
    <row r="21" spans="1:9" s="18" customFormat="1" ht="19.25" customHeight="1" x14ac:dyDescent="0.2">
      <c r="A21" s="20"/>
      <c r="B21" s="34" t="str">
        <f>Fondamentaux!B6</f>
        <v>Fondamentaux 2</v>
      </c>
      <c r="C21" s="22"/>
      <c r="D21" s="22"/>
      <c r="E21" s="22"/>
      <c r="F21" s="22"/>
      <c r="G21" s="19"/>
      <c r="H21" s="19"/>
      <c r="I21" s="20"/>
    </row>
    <row r="22" spans="1:9" s="18" customFormat="1" ht="85.75" customHeight="1" x14ac:dyDescent="0.2">
      <c r="A22" s="20"/>
      <c r="B22" s="59" t="str">
        <f>Fondamentaux!B7</f>
        <v>Avez-vous désigné un référent national chargé de déployer la meilleure politique en faveur de l'intégration des personnes handicapées, et prêt à se servir de cette fiche d'auto-évaluation pour améliorer les dispositifs visant à répondre aux actions prioritaires à mener ? Cette personne responsable devra également piloter la mise en œuvre de tout plan ou stratégie existant en matière d’égalité et d’inclusion des personnes en situation de handicap.</v>
      </c>
      <c r="C22" s="59"/>
      <c r="D22" s="59"/>
      <c r="E22" s="19"/>
      <c r="F22" s="17" t="str" cm="1">
        <f t="array" ref="F22">_xlfn.IFS(Fondamentaux!D7="Non","Risque important de traitement injuste et discriminatoire ",Fondamentaux!D7="Ne sais pas","Risque important de traitement injuste et discriminatoire", TRUE,"Risque traité")</f>
        <v>Risque important de traitement injuste et discriminatoire</v>
      </c>
      <c r="G22" s="21"/>
      <c r="H22" s="24" t="s">
        <v>129</v>
      </c>
      <c r="I22" s="20"/>
    </row>
    <row r="23" spans="1:9" s="18" customFormat="1" ht="37.75" customHeight="1" x14ac:dyDescent="0.2">
      <c r="A23" s="20"/>
      <c r="B23" s="66" t="s">
        <v>153</v>
      </c>
      <c r="C23" s="66"/>
      <c r="D23" s="66"/>
      <c r="E23" s="66"/>
      <c r="F23" s="66"/>
      <c r="G23" s="66"/>
      <c r="H23" s="66"/>
      <c r="I23" s="20"/>
    </row>
    <row r="24" spans="1:9" s="18" customFormat="1" ht="19" x14ac:dyDescent="0.2">
      <c r="A24" s="20"/>
      <c r="B24" s="34" t="str">
        <f>Fondamentaux!B8</f>
        <v>Fondamentaux 3</v>
      </c>
      <c r="C24" s="34"/>
      <c r="D24" s="34"/>
      <c r="E24" s="34"/>
      <c r="F24" s="34"/>
      <c r="G24" s="34"/>
      <c r="H24" s="34"/>
      <c r="I24" s="20"/>
    </row>
    <row r="25" spans="1:9" s="18" customFormat="1" ht="23.5" customHeight="1" x14ac:dyDescent="0.2">
      <c r="A25" s="20"/>
      <c r="B25" s="59" t="str">
        <f>Fondamentaux!B9</f>
        <v xml:space="preserve">Formez-vous vos responsables du recrutement à promouvoir l’égalité des chances tout en apportant des ajustements ou des aménagements raisonnables à vos processus de recrutement, y compris tous ceux en ligne?   </v>
      </c>
      <c r="C25" s="59"/>
      <c r="D25" s="59"/>
      <c r="E25" s="19"/>
      <c r="F25" s="63" t="str" cm="1">
        <f t="array" ref="F25">_xlfn.IFS(Fondamentaux!D9="Non","Risque important de traitement injuste et discriminatoire ",Fondamentaux!D9="Ne sais pas","Risque important de traitement injuste et discriminatoire", TRUE,"Risque traité")</f>
        <v>Risque important de traitement injuste et discriminatoire</v>
      </c>
      <c r="G25" s="19"/>
      <c r="H25" s="24" t="s">
        <v>129</v>
      </c>
      <c r="I25" s="20"/>
    </row>
    <row r="26" spans="1:9" s="18" customFormat="1" ht="23.5" customHeight="1" x14ac:dyDescent="0.2">
      <c r="A26" s="20"/>
      <c r="B26" s="59"/>
      <c r="C26" s="59"/>
      <c r="D26" s="59"/>
      <c r="E26" s="19"/>
      <c r="F26" s="63"/>
      <c r="G26" s="19"/>
      <c r="H26" s="24" t="s">
        <v>129</v>
      </c>
      <c r="I26" s="20"/>
    </row>
    <row r="27" spans="1:9" s="18" customFormat="1" ht="16.75" customHeight="1" x14ac:dyDescent="0.2">
      <c r="A27" s="20"/>
      <c r="B27" s="34" t="str">
        <f>Fondamentaux!B11</f>
        <v>Fondamentaux 4</v>
      </c>
      <c r="C27" s="34"/>
      <c r="D27" s="34"/>
      <c r="E27" s="34"/>
      <c r="F27" s="34"/>
      <c r="G27" s="34"/>
      <c r="H27" s="34"/>
      <c r="I27" s="20"/>
    </row>
    <row r="28" spans="1:9" s="18" customFormat="1" ht="47" customHeight="1" x14ac:dyDescent="0.2">
      <c r="A28" s="20"/>
      <c r="B28" s="59" t="str">
        <f>Fondamentaux!B12</f>
        <v>Menez-vous une politique active des candidats en situation de handicap tout en leur permettant  de demander tout aménagement nécessaire à chaque étape du processus de recrutement  ?</v>
      </c>
      <c r="C28" s="59"/>
      <c r="D28" s="59"/>
      <c r="F28" s="17" t="str" cm="1">
        <f t="array" ref="F28">_xlfn.IFS(Fondamentaux!D12="Non","Risque important de traitement injuste et discriminatoire ",Fondamentaux!D12="Ne sais pas","Risque important de traitement injuste et discriminatoire", TRUE,"Risque traité")</f>
        <v>Risque important de traitement injuste et discriminatoire</v>
      </c>
      <c r="H28" s="24"/>
      <c r="I28" s="20"/>
    </row>
    <row r="29" spans="1:9" s="18" customFormat="1" ht="19" x14ac:dyDescent="0.2">
      <c r="A29" s="20"/>
      <c r="B29" s="34" t="str">
        <f>Fondamentaux!B13</f>
        <v>Fondamentaux 5</v>
      </c>
      <c r="C29" s="34"/>
      <c r="D29" s="34"/>
      <c r="E29" s="34"/>
      <c r="F29" s="34"/>
      <c r="G29" s="34"/>
      <c r="H29" s="34"/>
      <c r="I29" s="20"/>
    </row>
    <row r="30" spans="1:9" s="18" customFormat="1" ht="53.5" customHeight="1" x14ac:dyDescent="0.2">
      <c r="A30" s="20"/>
      <c r="B30" s="59" t="str">
        <f>Fondamentaux!B14</f>
        <v>Avez-vous défini une politique qui stipule que, à moins que vous ne soyez légalement tenu de le faire pour certains postes, vous n’exigerez pas que les candidats, y compris les personnes en situation de handicap, fournissent des renseignements médicaux préalables à l’emploi ?</v>
      </c>
      <c r="C30" s="59"/>
      <c r="D30" s="59"/>
      <c r="E30" s="19"/>
      <c r="F30" s="17" t="str" cm="1">
        <f t="array" ref="F30">_xlfn.IFS(Fondamentaux!D14="Non","Risque important de traitement injuste et discriminatoire ",Fondamentaux!D14="Ne sais pas","Risque important de traitement injuste et discriminatoire", TRUE,"Risque traité")</f>
        <v>Risque important de traitement injuste et discriminatoire</v>
      </c>
      <c r="G30" s="19"/>
      <c r="H30" s="24"/>
      <c r="I30" s="20"/>
    </row>
    <row r="31" spans="1:9" s="18" customFormat="1" ht="24" customHeight="1" x14ac:dyDescent="0.2">
      <c r="A31" s="20"/>
      <c r="B31" s="34" t="str">
        <f>Fondamentaux!B15</f>
        <v>Fondamentaux 6</v>
      </c>
      <c r="C31" s="34"/>
      <c r="D31" s="34"/>
      <c r="E31" s="34"/>
      <c r="F31" s="34"/>
      <c r="G31" s="34"/>
      <c r="H31" s="34"/>
      <c r="I31" s="20"/>
    </row>
    <row r="32" spans="1:9" s="18" customFormat="1" ht="68.5" customHeight="1" x14ac:dyDescent="0.2">
      <c r="A32" s="20"/>
      <c r="B32" s="59" t="str">
        <f>Fondamentaux!B16</f>
        <v>Pouvez-vous démontrer que votre processus de recrutement est accessible et permet des ajustements raisonnables pour les candidats en situation de handicap à chaque étape du processus (par exemple le recrutement électronique automatisé, des évaluations ayant recours à l’Intelligence Artificielle, des entretiens, des tests de compétences et/ou des évaluations gamifiées) ?</v>
      </c>
      <c r="C32" s="59"/>
      <c r="D32" s="59"/>
      <c r="E32" s="19"/>
      <c r="F32" s="17" t="str" cm="1">
        <f t="array" ref="F32">_xlfn.IFS(Fondamentaux!D16="Non","Risque important de traitement injuste et discriminatoire ",Fondamentaux!D16="Ne sais pas","Risque important de traitement injuste et discriminatoire", TRUE,"Risque traité")</f>
        <v>Risque important de traitement injuste et discriminatoire</v>
      </c>
      <c r="G32" s="19"/>
      <c r="H32" s="24" t="s">
        <v>129</v>
      </c>
      <c r="I32" s="20"/>
    </row>
    <row r="33" spans="1:9" s="18" customFormat="1" ht="24.5" customHeight="1" x14ac:dyDescent="0.2">
      <c r="A33" s="20"/>
      <c r="B33" s="34" t="str">
        <f>Fondamentaux!B17</f>
        <v>Fondamentaux 7</v>
      </c>
      <c r="C33" s="34"/>
      <c r="D33" s="34"/>
      <c r="E33" s="34"/>
      <c r="F33" s="34"/>
      <c r="G33" s="34"/>
      <c r="H33" s="34"/>
      <c r="I33" s="20"/>
    </row>
    <row r="34" spans="1:9" s="18" customFormat="1" ht="39.5" customHeight="1" x14ac:dyDescent="0.2">
      <c r="A34" s="20"/>
      <c r="B34" s="59" t="str">
        <f>Fondamentaux!B18</f>
        <v>Disposez-vous d'un dispositif qui permet aux salariés en situation de handicap de solliciter facilement les outils et la souplesse dont ils ont besoin pour faire leur travail correctement ?</v>
      </c>
      <c r="C34" s="59"/>
      <c r="D34" s="59"/>
      <c r="E34" s="19"/>
      <c r="F34" s="17" t="str" cm="1">
        <f t="array" ref="F34">_xlfn.IFS(Fondamentaux!D18="Non","Risque important de traitement injuste et discriminatoire ",Fondamentaux!D18="Ne sais pas","Risque important de traitement injuste et discriminatoire", TRUE,"Risque traité")</f>
        <v>Risque important de traitement injuste et discriminatoire</v>
      </c>
      <c r="G34" s="19"/>
      <c r="H34" s="39" t="s">
        <v>129</v>
      </c>
      <c r="I34" s="20"/>
    </row>
    <row r="35" spans="1:9" s="18" customFormat="1" ht="19" x14ac:dyDescent="0.2">
      <c r="A35" s="20"/>
      <c r="B35" s="34" t="str">
        <f>Fondamentaux!B19</f>
        <v>Fundamentals 8</v>
      </c>
      <c r="C35" s="34"/>
      <c r="D35" s="34"/>
      <c r="E35" s="34"/>
      <c r="F35" s="34"/>
      <c r="G35" s="34"/>
      <c r="H35" s="34"/>
      <c r="I35" s="20"/>
    </row>
    <row r="36" spans="1:9" s="18" customFormat="1" ht="45.5" customHeight="1" x14ac:dyDescent="0.2">
      <c r="A36" s="20"/>
      <c r="B36" s="59" t="str">
        <f>Fondamentaux!B20</f>
        <v>Assurez-vous régulièrement que des aménagements adéquats sont proposés de manière effective et efficace aux candidats et aux employés en situation de handicap ?</v>
      </c>
      <c r="C36" s="59"/>
      <c r="D36" s="59"/>
      <c r="F36" s="17" t="str" cm="1">
        <f t="array" ref="F36">_xlfn.IFS(Fondamentaux!D20="Non","Risque modéré de traitement injuste et discriminatoire",Fondamentaux!D20="Ne sais pas","Risque modéré de traitement injuste et discriminatoire", TRUE,"Risque traité")</f>
        <v>Risque modéré de traitement injuste et discriminatoire</v>
      </c>
      <c r="H36" s="39" t="s">
        <v>129</v>
      </c>
      <c r="I36" s="20"/>
    </row>
    <row r="37" spans="1:9" s="18" customFormat="1" ht="19" x14ac:dyDescent="0.2">
      <c r="A37" s="20"/>
      <c r="B37" s="34" t="str">
        <f>Fondamentaux!B21</f>
        <v>Fondamentaux 9</v>
      </c>
      <c r="C37" s="34"/>
      <c r="D37" s="34"/>
      <c r="E37" s="34"/>
      <c r="F37" s="34"/>
      <c r="G37" s="34"/>
      <c r="H37" s="34"/>
      <c r="I37" s="20"/>
    </row>
    <row r="38" spans="1:9" s="18" customFormat="1" ht="46.25" customHeight="1" x14ac:dyDescent="0.2">
      <c r="A38" s="20"/>
      <c r="B38" s="59" t="str">
        <f>Fondamentaux!B22</f>
        <v>Veillez-vous à ce que toute formation interne ou assurée par des prestataires de formation externes soit accessible aux employés en situation de handicap et qu'elle respecte les aménagements requis ?</v>
      </c>
      <c r="C38" s="59"/>
      <c r="D38" s="59"/>
      <c r="E38" s="19"/>
      <c r="F38" s="17" t="str" cm="1">
        <f t="array" ref="F38">_xlfn.IFS(Fondamentaux!D22="Non","Risque modéré de traitement injuste et discriminatoire",Fondamentaux!D22="Ne sais pas","Risque modéré de traitement injuste et discriminatoire", TRUE,"Risque traité")</f>
        <v>Risque modéré de traitement injuste et discriminatoire</v>
      </c>
      <c r="G38" s="19"/>
      <c r="H38" s="24"/>
      <c r="I38" s="20"/>
    </row>
    <row r="39" spans="1:9" s="18" customFormat="1" ht="19" x14ac:dyDescent="0.2">
      <c r="A39" s="20"/>
      <c r="B39" s="34" t="str">
        <f>Fondamentaux!B23</f>
        <v>Fondamentaux 10</v>
      </c>
      <c r="C39" s="34"/>
      <c r="D39" s="34"/>
      <c r="E39" s="34"/>
      <c r="F39" s="34"/>
      <c r="G39" s="34"/>
      <c r="H39" s="34"/>
      <c r="I39" s="20"/>
    </row>
    <row r="40" spans="1:9" s="18" customFormat="1" ht="47" customHeight="1" x14ac:dyDescent="0.2">
      <c r="A40" s="20"/>
      <c r="B40" s="59" t="str">
        <f>Fondamentaux!B24</f>
        <v>Avez-vous mis en place une politique qui garantit la sécurité et la santé au travail (SST) de tous les employés, et qui inclut une référence explicite aux collègues en situation de handicap?</v>
      </c>
      <c r="C40" s="59"/>
      <c r="D40" s="59"/>
      <c r="E40" s="19"/>
      <c r="F40" s="17" t="str" cm="1">
        <f t="array" ref="F40">_xlfn.IFS(Fondamentaux!D24="Non","Risque important de traitement injuste et discriminatoire ",Fondamentaux!D24="Ne sais pas","Risque important de traitement injuste et discriminatoire", TRUE,"Risque traité")</f>
        <v>Risque important de traitement injuste et discriminatoire</v>
      </c>
      <c r="G40" s="19"/>
      <c r="H40" s="24"/>
      <c r="I40" s="20"/>
    </row>
    <row r="41" spans="1:9" s="18" customFormat="1" ht="19" x14ac:dyDescent="0.2">
      <c r="A41" s="20"/>
      <c r="B41" s="34" t="str">
        <f>Fondamentaux!B25</f>
        <v>Fondamentaux11</v>
      </c>
      <c r="C41" s="34"/>
      <c r="D41" s="34"/>
      <c r="E41" s="34"/>
      <c r="F41" s="34"/>
      <c r="G41" s="34"/>
      <c r="H41" s="34"/>
      <c r="I41" s="20"/>
    </row>
    <row r="42" spans="1:9" s="18" customFormat="1" ht="47" customHeight="1" x14ac:dyDescent="0.2">
      <c r="A42" s="20"/>
      <c r="B42" s="59" t="str">
        <f>Fondamentaux!B26</f>
        <v>Avez-vous mis en place une politique qui a comme objectif de prévenir et d'éradiquer la discrimination et le harcèlement, et qui inclut une référence explicite aux personnes en situation de handicap ?</v>
      </c>
      <c r="C42" s="59"/>
      <c r="D42" s="59"/>
      <c r="E42" s="19"/>
      <c r="F42" s="17" t="str" cm="1">
        <f t="array" ref="F42">_xlfn.IFS(Fondamentaux!D26="Non","Risque important de traitement injuste et discriminatoire ",Fondamentaux!D26="Ne sais pas","Risque important de traitement injuste et discriminatoire", TRUE,"Risque traité")</f>
        <v>Risque important de traitement injuste et discriminatoire</v>
      </c>
      <c r="G42" s="19"/>
      <c r="H42" s="39" t="s">
        <v>129</v>
      </c>
      <c r="I42" s="20"/>
    </row>
    <row r="43" spans="1:9" s="18" customFormat="1" ht="19" x14ac:dyDescent="0.2">
      <c r="A43" s="20"/>
      <c r="B43" s="34" t="str">
        <f>Fondamentaux!B27</f>
        <v>Fondamentaux 12</v>
      </c>
      <c r="C43" s="34"/>
      <c r="D43" s="34"/>
      <c r="E43" s="34"/>
      <c r="F43" s="34"/>
      <c r="G43" s="34"/>
      <c r="H43" s="34"/>
      <c r="I43" s="20"/>
    </row>
    <row r="44" spans="1:9" s="18" customFormat="1" ht="57" customHeight="1" x14ac:dyDescent="0.2">
      <c r="A44" s="20"/>
      <c r="B44" s="59" t="str">
        <f>Fondamentaux!B28</f>
        <v>Vos salariés en situation de handicap ont-ils accès aux mêmes droits que leurs pairs aux avantages proposés par l’entreprise tels que les primes, un suivi médical ainsi que l'assurance mutuelle de santé, les programmes de bien-être ?</v>
      </c>
      <c r="C44" s="59"/>
      <c r="D44" s="59"/>
      <c r="E44" s="19"/>
      <c r="F44" s="17" t="str" cm="1">
        <f t="array" ref="F44">_xlfn.IFS(Fondamentaux!D28="Non","Risque important de traitement injuste et discriminatoire ",Fondamentaux!D28="Ne sais pas","Risque important de traitement injuste et discriminatoire", TRUE,"Risque traité")</f>
        <v>Risque important de traitement injuste et discriminatoire</v>
      </c>
      <c r="G44" s="19"/>
      <c r="H44" s="24"/>
      <c r="I44" s="20"/>
    </row>
    <row r="45" spans="1:9" s="18" customFormat="1" ht="19" x14ac:dyDescent="0.2">
      <c r="A45" s="20"/>
      <c r="B45" s="34" t="str">
        <f>Fondamentaux!B29</f>
        <v>Fondamentaux 13</v>
      </c>
      <c r="C45" s="34"/>
      <c r="D45" s="34"/>
      <c r="E45" s="34"/>
      <c r="F45" s="34"/>
      <c r="G45" s="34"/>
      <c r="H45" s="34"/>
      <c r="I45" s="20"/>
    </row>
    <row r="46" spans="1:9" s="18" customFormat="1" ht="28.25" customHeight="1" x14ac:dyDescent="0.2">
      <c r="A46" s="20"/>
      <c r="B46" s="59" t="str">
        <f>Fondamentaux!B30</f>
        <v xml:space="preserve">Vos employés en situation de handicap perçoivent-ils un salaire égal pour un travail de valeur égale ?  </v>
      </c>
      <c r="C46" s="59"/>
      <c r="D46" s="59"/>
      <c r="E46" s="19"/>
      <c r="F46" s="17" t="str" cm="1">
        <f t="array" ref="F46">_xlfn.IFS(Fondamentaux!D30="Non","Risque important de traitement injuste et discriminatoire ",Fondamentaux!D30="Ne sais pas","Risque important de traitement injuste et discriminatoire", TRUE,"Risque traité")</f>
        <v>Risque important de traitement injuste et discriminatoire</v>
      </c>
      <c r="G46" s="19"/>
      <c r="H46" s="24"/>
      <c r="I46" s="20"/>
    </row>
    <row r="47" spans="1:9" s="18" customFormat="1" ht="19" x14ac:dyDescent="0.2">
      <c r="A47" s="20"/>
      <c r="B47" s="34" t="str">
        <f>Fondamentaux!B31</f>
        <v>Fondamentaux 14</v>
      </c>
      <c r="C47" s="34"/>
      <c r="D47" s="34"/>
      <c r="E47" s="34"/>
      <c r="F47" s="34"/>
      <c r="G47" s="34"/>
      <c r="H47" s="34"/>
      <c r="I47" s="20"/>
    </row>
    <row r="48" spans="1:9" s="18" customFormat="1" ht="57" customHeight="1" x14ac:dyDescent="0.2">
      <c r="A48" s="20"/>
      <c r="B48" s="59" t="str">
        <f>Fondamentaux!B32</f>
        <v>Disposez-vous d’un programme ou d’une procédure qui permet de prévoir des aménagements adéquats pour les employés nouvellement arrivés en situation de handicap ou dont la nature de l'handicap évolue au fil du temps (c’est-à-dire un programme de maintien dans l’emploi ou de retour au travail) ?</v>
      </c>
      <c r="C48" s="59"/>
      <c r="D48" s="59"/>
      <c r="E48" s="19"/>
      <c r="F48" s="17" t="str" cm="1">
        <f t="array" ref="F48">_xlfn.IFS(Fondamentaux!D32="Non","Risque important de traitement injuste et discriminatoire ",Fondamentaux!D32="Ne sais pas","Risque important de traitement injuste et discriminatoire", TRUE,"Risque traité")</f>
        <v>Risque important de traitement injuste et discriminatoire</v>
      </c>
      <c r="G48" s="19"/>
      <c r="H48" s="39" t="s">
        <v>129</v>
      </c>
      <c r="I48" s="20"/>
    </row>
    <row r="49" spans="1:9" s="18" customFormat="1" ht="19" x14ac:dyDescent="0.2">
      <c r="A49" s="20"/>
      <c r="B49" s="34" t="str">
        <f>Fondamentaux!B33</f>
        <v>Fondamentaux 15</v>
      </c>
      <c r="C49" s="34"/>
      <c r="D49" s="34"/>
      <c r="E49" s="34"/>
      <c r="F49" s="34"/>
      <c r="G49" s="34"/>
      <c r="H49" s="34"/>
      <c r="I49" s="20"/>
    </row>
    <row r="50" spans="1:9" s="18" customFormat="1" ht="47" customHeight="1" x14ac:dyDescent="0.2">
      <c r="A50" s="20"/>
      <c r="B50" s="59" t="str">
        <f>Fondamentaux!B34</f>
        <v xml:space="preserve">Garantissez-vous la confidentialité des informations personnelles liés au handicap, y compris concernant les demandes d’aménagements adéquats?  </v>
      </c>
      <c r="C50" s="59"/>
      <c r="D50" s="59"/>
      <c r="F50" s="17" t="str" cm="1">
        <f t="array" ref="F50">_xlfn.IFS(Fondamentaux!D34="Non","Risque important de traitement injuste et discriminatoire ",Fondamentaux!D34="Ne sais pas","Risque important de traitement injuste et discriminatoire", TRUE,"Risque traité")</f>
        <v>Risque important de traitement injuste et discriminatoire</v>
      </c>
      <c r="H50" s="24"/>
      <c r="I50" s="20"/>
    </row>
    <row r="51" spans="1:9" s="18" customFormat="1" ht="19" x14ac:dyDescent="0.2">
      <c r="A51" s="20"/>
      <c r="B51" s="34" t="str">
        <f>Fondamentaux!B35</f>
        <v>Fondamentaux 16</v>
      </c>
      <c r="C51" s="34"/>
      <c r="D51" s="34"/>
      <c r="E51" s="34"/>
      <c r="F51" s="34"/>
      <c r="G51" s="34"/>
      <c r="H51" s="34"/>
      <c r="I51" s="20"/>
    </row>
    <row r="52" spans="1:9" s="18" customFormat="1" ht="72" customHeight="1" x14ac:dyDescent="0.2">
      <c r="A52" s="20"/>
      <c r="B52" s="59" t="str">
        <f>Fondamentaux!B36</f>
        <v xml:space="preserve">Appliquez-vous une politique qui garantit l'accessibilité numérique par votre entreprise, y compris pour les outils ou applications internes (par exemple Intranet, logiciels de bureau) et externe (par exemple sites Web, médias sociaux), que cette politique ne désavantage pas ni ne discrimine ni les candidats ni les employés en situation de handicap </v>
      </c>
      <c r="C52" s="59"/>
      <c r="D52" s="59"/>
      <c r="F52" s="17" t="str" cm="1">
        <f t="array" ref="F52">_xlfn.IFS(Fondamentaux!D36="Non","Risque important de traitement injuste et discriminatoire ",Fondamentaux!D36="Ne sais pas","Risque important de traitement injuste et discriminatoire", TRUE,"Risque traité")</f>
        <v>Risque important de traitement injuste et discriminatoire</v>
      </c>
      <c r="H52" s="39" t="s">
        <v>129</v>
      </c>
      <c r="I52" s="20"/>
    </row>
    <row r="53" spans="1:9" s="18" customFormat="1" ht="19" x14ac:dyDescent="0.2">
      <c r="A53" s="20"/>
      <c r="B53" s="34" t="str">
        <f>Fondamentaux!B37</f>
        <v>Fondamentaux 17</v>
      </c>
      <c r="C53" s="34"/>
      <c r="D53" s="34"/>
      <c r="E53" s="19"/>
      <c r="F53" s="19"/>
      <c r="G53" s="19"/>
      <c r="H53" s="21"/>
      <c r="I53" s="20"/>
    </row>
    <row r="54" spans="1:9" s="18" customFormat="1" ht="60.5" customHeight="1" x14ac:dyDescent="0.2">
      <c r="A54" s="20"/>
      <c r="B54" s="59" t="str">
        <f>Fondamentaux!B38</f>
        <v xml:space="preserve">Avez-vous désigné un référent national dont la mission est de veiller à l'accessibilité numérique (par exemple, sites Web, téléphones mobiles, outils numériques, plates-formes) ne désavantagent pas ou ne discriminent pas les candidats ou les employés en situation de handicap?  </v>
      </c>
      <c r="C54" s="59"/>
      <c r="D54" s="59"/>
      <c r="E54" s="19"/>
      <c r="F54" s="17" t="str" cm="1">
        <f t="array" ref="F54">_xlfn.IFS(Fondamentaux!D38="Non","Risque important de traitement injuste et discriminatoire ",Fondamentaux!D38="Ne sais pas","Risque important de traitement injuste et discriminatoire", TRUE,"Risque traité")</f>
        <v>Risque important de traitement injuste et discriminatoire</v>
      </c>
      <c r="G54" s="19"/>
      <c r="H54" s="24"/>
      <c r="I54" s="20"/>
    </row>
    <row r="55" spans="1:9" s="18" customFormat="1" ht="19" x14ac:dyDescent="0.2">
      <c r="A55" s="20"/>
      <c r="B55" s="34" t="str">
        <f>Fondamentaux!B39</f>
        <v>Fondamentaux 18</v>
      </c>
      <c r="C55" s="34"/>
      <c r="D55" s="34"/>
      <c r="E55" s="34"/>
      <c r="F55" s="34"/>
      <c r="G55" s="34"/>
      <c r="H55" s="34"/>
      <c r="I55" s="20"/>
    </row>
    <row r="56" spans="1:9" s="18" customFormat="1" ht="40.75" customHeight="1" x14ac:dyDescent="0.2">
      <c r="A56" s="20"/>
      <c r="B56" s="59" t="str">
        <f>Fondamentaux!B40</f>
        <v>Avez-vous pris un engagement écrit à respecter les directives du World Wide Web Consortium (W3C) ou la norme française "RGAA" en matière d’accessibilité numérique ?</v>
      </c>
      <c r="C56" s="59"/>
      <c r="D56" s="59"/>
      <c r="E56" s="19"/>
      <c r="F56" s="17" t="str" cm="1">
        <f t="array" ref="F56">_xlfn.IFS(Fondamentaux!D40="Non","Risque modéré de traitement injuste et discriminatoire",Fondamentaux!D40="Ne sais pas","Risque modéré de traitement injuste et discriminatoire", TRUE,"Risque traité")</f>
        <v>Risque modéré de traitement injuste et discriminatoire</v>
      </c>
      <c r="G56" s="19"/>
      <c r="H56" s="39" t="s">
        <v>129</v>
      </c>
      <c r="I56" s="20"/>
    </row>
    <row r="57" spans="1:9" s="18" customFormat="1" ht="19" x14ac:dyDescent="0.2">
      <c r="A57" s="20"/>
      <c r="B57" s="34" t="str">
        <f>Fondamentaux!B41</f>
        <v>Fondamentaux 19</v>
      </c>
      <c r="C57" s="34"/>
      <c r="D57" s="34"/>
      <c r="E57" s="34"/>
      <c r="F57" s="34"/>
      <c r="G57" s="34"/>
      <c r="H57" s="34"/>
      <c r="I57" s="20"/>
    </row>
    <row r="58" spans="1:9" s="18" customFormat="1" ht="60.5" customHeight="1" x14ac:dyDescent="0.2">
      <c r="A58" s="20"/>
      <c r="B58" s="59" t="str">
        <f>Fondamentaux!B42</f>
        <v>Avez-vous mis en place des politiques relatives à vos fournisseurs visant à faire en sorte que tous les biens, services et installations concernés soient aussi utilisables et accessibles que possible par les personnes  en situation de handicap?</v>
      </c>
      <c r="C58" s="59"/>
      <c r="D58" s="59"/>
      <c r="E58" s="19"/>
      <c r="F58" s="17" t="str" cm="1">
        <f t="array" ref="F58">_xlfn.IFS(Fondamentaux!D42="Non","Risque important de traitement injuste et discriminatoire ",Fondamentaux!D42="Ne sais pas","Risque important de traitement injuste et discriminatoire", TRUE,"Risque traité")</f>
        <v>Risque important de traitement injuste et discriminatoire</v>
      </c>
      <c r="G58" s="19"/>
      <c r="H58" s="39" t="s">
        <v>129</v>
      </c>
      <c r="I58" s="20"/>
    </row>
    <row r="59" spans="1:9" s="18" customFormat="1" ht="19" x14ac:dyDescent="0.2">
      <c r="A59" s="20"/>
      <c r="B59" s="34" t="str">
        <f>Fondamentaux!B43</f>
        <v>Fondamentaux 20</v>
      </c>
      <c r="C59" s="34"/>
      <c r="D59" s="34"/>
      <c r="E59" s="34"/>
      <c r="F59" s="34"/>
      <c r="G59" s="34"/>
      <c r="H59" s="34"/>
      <c r="I59" s="20"/>
    </row>
    <row r="60" spans="1:9" s="18" customFormat="1" ht="60.5" customHeight="1" x14ac:dyDescent="0.2">
      <c r="A60" s="20"/>
      <c r="B60" s="59" t="str">
        <f>Fondamentaux!B44</f>
        <v>Avez-vous implémenter une politique applicable à l’échelle nationale qui a comme objectif d'aller au-delà de la simple conformité aux normes locales dans le bâtiment pour atteindre au moins le niveau d’accessibilité fixé par la norme ISO 21542 ?</v>
      </c>
      <c r="C60" s="59"/>
      <c r="D60" s="59"/>
      <c r="E60" s="19"/>
      <c r="F60" s="17" t="str" cm="1">
        <f t="array" ref="F60">_xlfn.IFS(Fondamentaux!D44="Non","Risque important de traitement injuste et discriminatoire ",Fondamentaux!D44="Ne sais pas","Risque important de traitement injuste et discriminatoire", TRUE,"Risque traité")</f>
        <v>Risque important de traitement injuste et discriminatoire</v>
      </c>
      <c r="G60" s="19"/>
      <c r="H60" s="39" t="s">
        <v>129</v>
      </c>
      <c r="I60" s="20"/>
    </row>
    <row r="61" spans="1:9" s="18" customFormat="1" ht="19" x14ac:dyDescent="0.2">
      <c r="A61" s="20"/>
      <c r="B61" s="34" t="str">
        <f>Fondamentaux!B45</f>
        <v>Fondamentaux 21</v>
      </c>
      <c r="C61" s="34"/>
      <c r="D61" s="34"/>
      <c r="E61" s="34"/>
      <c r="F61" s="34"/>
      <c r="G61" s="34"/>
      <c r="H61" s="34"/>
      <c r="I61" s="20"/>
    </row>
    <row r="62" spans="1:9" s="18" customFormat="1" ht="43.75" customHeight="1" x14ac:dyDescent="0.2">
      <c r="A62" s="20"/>
      <c r="B62" s="59" t="str">
        <f>Fondamentaux!B46</f>
        <v>Avez-vous nommé un référent national chargé de veiller à ce que l'ensemble de vos locaux soient accessibles et utilisables par un large éventail de personnes handicapées ?</v>
      </c>
      <c r="C62" s="59"/>
      <c r="D62" s="59"/>
      <c r="E62" s="19"/>
      <c r="F62" s="17" t="str" cm="1">
        <f t="array" ref="F62">_xlfn.IFS(Fondamentaux!D46="Non","Risque important de traitement injuste et discriminatoire ",Fondamentaux!D46="Ne sais pas","Risque important de traitement injuste et discriminatoire", TRUE,"Risque traité")</f>
        <v>Risque important de traitement injuste et discriminatoire</v>
      </c>
      <c r="G62" s="19"/>
      <c r="H62" s="24"/>
      <c r="I62" s="20"/>
    </row>
    <row r="63" spans="1:9" s="18" customFormat="1" ht="19" x14ac:dyDescent="0.2">
      <c r="A63" s="20"/>
      <c r="B63" s="34" t="str">
        <f>Culture!B8</f>
        <v>Culture 3</v>
      </c>
      <c r="C63" s="34"/>
      <c r="D63" s="34"/>
      <c r="E63" s="34"/>
      <c r="F63" s="34"/>
      <c r="G63" s="34"/>
      <c r="H63" s="34"/>
      <c r="I63" s="20"/>
    </row>
    <row r="64" spans="1:9" s="18" customFormat="1" ht="38.5" customHeight="1" x14ac:dyDescent="0.2">
      <c r="A64" s="20"/>
      <c r="B64" s="59" t="str">
        <f>Culture!B9</f>
        <v>Organisez-vous régulièrement, pour l'ensemble de vos managers et de vos collaborateurs,  des actions de sensibilisation aux enjeux économiques et éthiques liés à  l'impératif de promouvoir l'égalité des personnes en situation de handicap, les droits de l'homme et les bonnes pratiques, tout en luttant contre les stéréotypes et la stigmatisation ?</v>
      </c>
      <c r="C64" s="59"/>
      <c r="D64" s="59"/>
      <c r="E64" s="19"/>
      <c r="F64" s="63" t="str" cm="1">
        <f t="array" ref="F64">_xlfn.IFS(Culture!D9="Non","Significatif pour l'impact potentiel ",Culture!D9="Ne sais pas","Significatif pour l'impact potentiel", TRUE,"Risque traité")</f>
        <v>Significatif pour l'impact potentiel</v>
      </c>
      <c r="G64" s="19"/>
      <c r="H64" s="39" t="s">
        <v>129</v>
      </c>
      <c r="I64" s="20"/>
    </row>
    <row r="65" spans="1:9" s="18" customFormat="1" ht="38.5" customHeight="1" x14ac:dyDescent="0.2">
      <c r="A65" s="20"/>
      <c r="B65" s="59"/>
      <c r="C65" s="59"/>
      <c r="D65" s="59"/>
      <c r="E65" s="19"/>
      <c r="F65" s="63"/>
      <c r="G65" s="19"/>
      <c r="H65" s="39" t="s">
        <v>129</v>
      </c>
      <c r="I65" s="20"/>
    </row>
    <row r="66" spans="1:9" s="18" customFormat="1" ht="19" x14ac:dyDescent="0.2">
      <c r="A66" s="20"/>
      <c r="B66" s="34" t="str">
        <f>Culture!B11</f>
        <v>Culture 4</v>
      </c>
      <c r="C66" s="34"/>
      <c r="D66" s="34"/>
      <c r="E66" s="34"/>
      <c r="F66" s="34"/>
      <c r="G66" s="34"/>
      <c r="H66" s="34"/>
      <c r="I66" s="20"/>
    </row>
    <row r="67" spans="1:9" s="18" customFormat="1" ht="69.5" customHeight="1" x14ac:dyDescent="0.2">
      <c r="A67" s="20"/>
      <c r="B67" s="58" t="str">
        <f>Culture!B12</f>
        <v>Incitez-vous tous vos collaborateurs à apprendre directement de personnes en situation de handicap, notamment  en facilitant la mise en relation avec : des collègues, des collègues potentiels, des organismes réunissant des Personnes en Situation de Handicap, des conseillers spécialisés ayant un vécu du sujet, des clients en situation de handicap ?</v>
      </c>
      <c r="C67" s="58"/>
      <c r="D67" s="58"/>
      <c r="E67" s="19"/>
      <c r="F67" s="17" t="str" cm="1">
        <f t="array" ref="F67">_xlfn.IFS(Culture!D12="Non","Significatif pour l'impact potentiel ",Culture!D12="Ne sais pas","Significatif pour l'impact potentiel", TRUE,"Risque traité")</f>
        <v>Significatif pour l'impact potentiel</v>
      </c>
      <c r="G67" s="19"/>
      <c r="H67" s="39" t="s">
        <v>129</v>
      </c>
      <c r="I67" s="20"/>
    </row>
    <row r="68" spans="1:9" s="18" customFormat="1" ht="33.5" customHeight="1" x14ac:dyDescent="0.2">
      <c r="A68" s="20"/>
      <c r="B68" s="66" t="s">
        <v>153</v>
      </c>
      <c r="C68" s="66"/>
      <c r="D68" s="66"/>
      <c r="E68" s="66"/>
      <c r="F68" s="66"/>
      <c r="G68" s="66"/>
      <c r="H68" s="66"/>
      <c r="I68" s="20"/>
    </row>
    <row r="69" spans="1:9" s="18" customFormat="1" ht="18" customHeight="1" x14ac:dyDescent="0.2">
      <c r="A69" s="20"/>
      <c r="B69" s="34" t="str">
        <f>Culture!B19</f>
        <v>Culture 8</v>
      </c>
      <c r="C69" s="34"/>
      <c r="D69" s="34"/>
      <c r="E69" s="34"/>
      <c r="F69" s="34"/>
      <c r="G69" s="34"/>
      <c r="H69" s="34"/>
      <c r="I69" s="20"/>
    </row>
    <row r="70" spans="1:9" s="18" customFormat="1" ht="56.5" customHeight="1" x14ac:dyDescent="0.2">
      <c r="A70" s="20"/>
      <c r="B70" s="58" t="str">
        <f>Culture!B20</f>
        <v>Votre entreprise travaille-t-elle-t-elle en liaison étroite avec des organismes spécialisés dans la formation, par exemple des universités et des centres de formation professionnelle, susceptibles de vous proposer des candidats en situation de handicap pour des postes vacants ou des stages ?</v>
      </c>
      <c r="C70" s="58"/>
      <c r="D70" s="58"/>
      <c r="E70" s="19"/>
      <c r="F70" s="17" t="str" cm="1">
        <f t="array" ref="F70">_xlfn.IFS(Culture!D20="Non","Significatif pour l'impact potentiel",Culture!D20="Ne sais pas","Significatif pour l'impact potentiel", TRUE,"Risque traité")</f>
        <v>Significatif pour l'impact potentiel</v>
      </c>
      <c r="G70" s="19"/>
      <c r="H70" s="24"/>
      <c r="I70" s="20"/>
    </row>
    <row r="71" spans="1:9" s="18" customFormat="1" ht="19" x14ac:dyDescent="0.2">
      <c r="A71" s="20"/>
      <c r="B71" s="34" t="str">
        <f>Client!B8</f>
        <v>Client 2</v>
      </c>
      <c r="C71" s="34"/>
      <c r="D71" s="34"/>
      <c r="E71" s="34"/>
      <c r="F71" s="34"/>
      <c r="G71" s="34"/>
      <c r="H71" s="34"/>
      <c r="I71" s="20"/>
    </row>
    <row r="72" spans="1:9" s="18" customFormat="1" ht="51.5" customHeight="1" x14ac:dyDescent="0.2">
      <c r="A72" s="20"/>
      <c r="B72" s="58" t="str">
        <f>Client!B9</f>
        <v>Existe-t-il un référent national au sein de votre entreprise responsable de s'assurer que vous répondiez aux besoins et aux attentes des personnes en situation de handicap, en les valorisant en tant que clients, via les canaux d'accès numériques, téléphoniques et de distribution ?</v>
      </c>
      <c r="C72" s="58"/>
      <c r="D72" s="58"/>
      <c r="E72" s="19"/>
      <c r="F72" s="17" t="str" cm="1">
        <f t="array" ref="F72">_xlfn.IFS(Client!D9="Non"," Risque important de traitement injuste et discriminatoire ",Client!D9="Ne sais pas","Risque important de traitement injuste et discriminatoire", TRUE,"Risque traité")</f>
        <v>Risque important de traitement injuste et discriminatoire</v>
      </c>
      <c r="G72" s="19"/>
      <c r="H72" s="24"/>
      <c r="I72" s="20"/>
    </row>
    <row r="73" spans="1:9" s="18" customFormat="1" ht="19" x14ac:dyDescent="0.2">
      <c r="A73" s="20"/>
      <c r="B73" s="34" t="str">
        <f>Client!B10</f>
        <v>Client 3</v>
      </c>
      <c r="C73" s="34"/>
      <c r="D73" s="34"/>
      <c r="E73" s="34"/>
      <c r="F73" s="34"/>
      <c r="G73" s="34"/>
      <c r="H73" s="34"/>
      <c r="I73" s="20"/>
    </row>
    <row r="74" spans="1:9" s="18" customFormat="1" ht="43.75" customHeight="1" x14ac:dyDescent="0.2">
      <c r="A74" s="20"/>
      <c r="B74" s="58" t="str">
        <f>Client!B11</f>
        <v>Formez-vous vos salariés du service clientèle sur la bonne façon d'accueillir et de servir les clients en situation de handicap ?</v>
      </c>
      <c r="C74" s="58"/>
      <c r="D74" s="58"/>
      <c r="E74" s="19"/>
      <c r="F74" s="17" t="str" cm="1">
        <f t="array" ref="F74">_xlfn.IFS(Client!D11="Non","Significatif pour l'impact potentiel",Client!D11="Ne sais pas","Significatif pour l'impact potentiel", TRUE,"Risque traité")</f>
        <v>Significatif pour l'impact potentiel</v>
      </c>
      <c r="G74" s="19"/>
      <c r="H74" s="24"/>
      <c r="I74" s="20"/>
    </row>
    <row r="75" spans="1:9" s="18" customFormat="1" ht="19" x14ac:dyDescent="0.2">
      <c r="A75" s="20"/>
      <c r="B75" s="34" t="str">
        <f>Client!B18</f>
        <v>Client 7</v>
      </c>
      <c r="C75" s="34"/>
      <c r="D75" s="34"/>
      <c r="E75" s="34"/>
      <c r="F75" s="34"/>
      <c r="G75" s="34"/>
      <c r="H75" s="34"/>
      <c r="I75" s="20"/>
    </row>
    <row r="76" spans="1:9" s="18" customFormat="1" ht="54" customHeight="1" x14ac:dyDescent="0.2">
      <c r="A76" s="20"/>
      <c r="B76" s="58" t="str">
        <f>Client!B19</f>
        <v>Echangez-vous directement avec un large éventail de clients et d'experts en situation de handicap, à travers les Réseaux emploi handicap ou les Organisations de personnes en situation de handicap par exemple, afin de vous assurer que  la conception de vos produits et de vos services soit inclusive ?</v>
      </c>
      <c r="C76" s="58"/>
      <c r="D76" s="58"/>
      <c r="E76" s="19"/>
      <c r="F76" s="17" t="str" cm="1">
        <f t="array" ref="F76">_xlfn.IFS(Client!D19="Non"," Risque important de traitement injuste et discriminatoire ",Client!D19="Ne sais pas","Risque important de traitement injuste et discriminatoire", TRUE,"Risque traité")</f>
        <v>Risque important de traitement injuste et discriminatoire</v>
      </c>
      <c r="G76" s="19"/>
      <c r="H76" s="24"/>
      <c r="I76" s="20"/>
    </row>
    <row r="77" spans="1:9" s="18" customFormat="1" ht="20.5" customHeight="1" x14ac:dyDescent="0.2">
      <c r="A77" s="20"/>
      <c r="B77" s="34" t="str">
        <f>Partenariats!B8</f>
        <v>Partenariat 3</v>
      </c>
      <c r="C77" s="34"/>
      <c r="D77" s="34"/>
      <c r="E77" s="34"/>
      <c r="F77" s="34"/>
      <c r="G77" s="34"/>
      <c r="H77" s="34"/>
      <c r="I77" s="20"/>
    </row>
    <row r="78" spans="1:9" s="18" customFormat="1" ht="46.25" customHeight="1" x14ac:dyDescent="0.2">
      <c r="A78" s="20"/>
      <c r="B78" s="58" t="str">
        <f>Partenariats!B9</f>
        <v>Investissez-vous dans des initiatives liées au marché du travail de proximité qui permettent à des personnes en situation de handicap d'acquérir les compétences techniques et relationnelles recherchées par les employeurs ? Votre entreprise ou vos partenaires pourraient très bien se charger de l'organisation de ces programmes.</v>
      </c>
      <c r="C78" s="58"/>
      <c r="D78" s="58"/>
      <c r="E78" s="19"/>
      <c r="F78" s="17" t="str" cm="1">
        <f t="array" ref="F78">_xlfn.IFS(Partenariats!D9="Non","Significatif pour l'impact potentiel",Partenariats!D9="Ne sais pas","Significatif pour l'impact potentiel", TRUE,"Risque traité")</f>
        <v>Significatif pour l'impact potentiel</v>
      </c>
      <c r="G78" s="19"/>
      <c r="H78" s="39" t="s">
        <v>129</v>
      </c>
      <c r="I78" s="20"/>
    </row>
    <row r="79" spans="1:9" x14ac:dyDescent="0.2">
      <c r="A79" s="20"/>
      <c r="B79" s="16"/>
      <c r="C79" s="16"/>
      <c r="D79" s="16"/>
      <c r="E79" s="16"/>
      <c r="F79" s="17"/>
      <c r="G79" s="16"/>
      <c r="H79" s="24"/>
      <c r="I79" s="8"/>
    </row>
    <row r="80" spans="1:9" ht="14.75" customHeight="1" x14ac:dyDescent="0.2">
      <c r="A80" s="8"/>
      <c r="B80" s="8"/>
      <c r="C80" s="8"/>
      <c r="D80" s="8"/>
      <c r="E80" s="8"/>
      <c r="F80" s="8"/>
      <c r="G80" s="8"/>
      <c r="H80" s="8"/>
      <c r="I80" s="8"/>
    </row>
    <row r="86" spans="6:6" x14ac:dyDescent="0.2">
      <c r="F86" s="17"/>
    </row>
  </sheetData>
  <sheetProtection algorithmName="SHA-512" hashValue="TtiMFAI306L0rh+u85CB9AQMaor/CASRDqhlEVhe3YJkwKG7cDI3gT9NZ5yylnbAmnT3IsAFPxuJC74HymXWJw==" saltValue="HkVlgEnuh06CakL31GkYWw==" spinCount="100000" sheet="1" objects="1" scenarios="1"/>
  <mergeCells count="35">
    <mergeCell ref="F64:F65"/>
    <mergeCell ref="B78:D78"/>
    <mergeCell ref="B76:D76"/>
    <mergeCell ref="B12:B13"/>
    <mergeCell ref="B23:H23"/>
    <mergeCell ref="B68:H68"/>
    <mergeCell ref="B50:D50"/>
    <mergeCell ref="B52:D52"/>
    <mergeCell ref="B54:D54"/>
    <mergeCell ref="B34:D34"/>
    <mergeCell ref="B42:D42"/>
    <mergeCell ref="B28:D28"/>
    <mergeCell ref="B30:D30"/>
    <mergeCell ref="B32:D32"/>
    <mergeCell ref="B36:D36"/>
    <mergeCell ref="B38:D38"/>
    <mergeCell ref="B40:D40"/>
    <mergeCell ref="B16:H16"/>
    <mergeCell ref="B46:D46"/>
    <mergeCell ref="B48:D48"/>
    <mergeCell ref="B22:D22"/>
    <mergeCell ref="B19:D20"/>
    <mergeCell ref="F19:F20"/>
    <mergeCell ref="B44:D44"/>
    <mergeCell ref="B25:D26"/>
    <mergeCell ref="F25:F26"/>
    <mergeCell ref="B70:D70"/>
    <mergeCell ref="B74:D74"/>
    <mergeCell ref="B62:D62"/>
    <mergeCell ref="B56:D56"/>
    <mergeCell ref="B58:D58"/>
    <mergeCell ref="B60:D60"/>
    <mergeCell ref="B72:D72"/>
    <mergeCell ref="B64:D65"/>
    <mergeCell ref="B67:D67"/>
  </mergeCells>
  <conditionalFormatting sqref="F19 F21:F22 F24:F25 F27:F64 F66:F67 F69:F78">
    <cfRule type="containsText" dxfId="3" priority="1" operator="containsText" text="Risque important">
      <formula>NOT(ISERROR(SEARCH("Risque important",F19)))</formula>
    </cfRule>
    <cfRule type="containsText" dxfId="2" priority="2" operator="containsText" text="Significatif">
      <formula>NOT(ISERROR(SEARCH("Significatif",F19)))</formula>
    </cfRule>
    <cfRule type="containsText" dxfId="1" priority="3" operator="containsText" text="modéré">
      <formula>NOT(ISERROR(SEARCH("modéré",F19)))</formula>
    </cfRule>
    <cfRule type="containsText" dxfId="0" priority="4" operator="containsText" text="traité">
      <formula>NOT(ISERROR(SEARCH("traité",F19)))</formula>
    </cfRule>
  </conditionalFormatting>
  <hyperlinks>
    <hyperlink ref="H19" r:id="rId1" display="Resource Link" xr:uid="{C4FAC430-577C-45D9-81E2-024FDC4E76CF}"/>
    <hyperlink ref="H20" r:id="rId2" display="Resource Link" xr:uid="{A51679E0-160F-4227-B2CC-7549DBE16345}"/>
    <hyperlink ref="H22" r:id="rId3" display="Resource Link" xr:uid="{7E0A22DE-13B0-4C5B-97E7-F093967AE3CC}"/>
    <hyperlink ref="H25" r:id="rId4" xr:uid="{05FD1C43-94C1-4F0E-967A-BAEE9031BD46}"/>
    <hyperlink ref="H26" r:id="rId5" display="Resource Link" xr:uid="{233281A6-8470-4FEA-9CEB-0A6B3D2F0D84}"/>
    <hyperlink ref="H34" r:id="rId6" display="Resource Link" xr:uid="{608FE3B5-8E2D-47BE-AEC1-A6000FE81386}"/>
    <hyperlink ref="H32" r:id="rId7" xr:uid="{2ADC262F-A7ED-41E1-9759-1643A7748EB0}"/>
    <hyperlink ref="H36" r:id="rId8" display="Resource Link" xr:uid="{32AFEA09-E402-42F3-8527-F5A8DD3FD0CB}"/>
    <hyperlink ref="H42" r:id="rId9" display="Resource Link" xr:uid="{97C528E0-743C-4FFD-9CE9-9753D3C34D40}"/>
    <hyperlink ref="H48" r:id="rId10" display="Resource Link" xr:uid="{D43E3548-E760-4402-8F84-82EFA1029E70}"/>
    <hyperlink ref="H52" r:id="rId11" display="Resource Link" xr:uid="{F0CD5AA4-B129-43EE-BF26-0B7703080A8A}"/>
    <hyperlink ref="H56" r:id="rId12" location=":~:text=Web%20Content%20Accessibility%20Guidelines%20(WCAG)%202%20is%20developed%20through%20the,%2C%20organizations%2C%20and%20governments%20internationally" display="Resource Link" xr:uid="{93A6FF7F-7AAB-40DB-BDE2-B8F033CE45C0}"/>
    <hyperlink ref="H58" r:id="rId13" display="Resource Link" xr:uid="{CF7CE006-088F-47E8-B586-3BFB75B5CE9D}"/>
    <hyperlink ref="H60" r:id="rId14" display="Resource Link" xr:uid="{F946490D-634C-4622-BA0F-A1B582976698}"/>
    <hyperlink ref="H64" r:id="rId15" display="Resource Link" xr:uid="{23568DFD-7065-4945-B1DA-E1B2B174CE3B}"/>
    <hyperlink ref="H65" r:id="rId16" display="Resource Link" xr:uid="{EE41CAF9-0948-40D3-A68C-33824C7ADB0B}"/>
    <hyperlink ref="H67" r:id="rId17" display="Resource Link" xr:uid="{4E9EF479-8A22-42AE-BC5C-6896B2A82750}"/>
    <hyperlink ref="H78" r:id="rId18" display="Resource Link" xr:uid="{64C48C37-010D-4F41-BF4C-62FDF3A458B8}"/>
  </hyperlinks>
  <pageMargins left="0.25" right="0.25" top="0.75" bottom="0.75" header="0.3" footer="0.3"/>
  <pageSetup scale="48" fitToHeight="2" orientation="portrait" r:id="rId1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2A13D-212F-4EB1-B9E7-CDCFF046ADFD}">
  <sheetPr codeName="Sheet7"/>
  <dimension ref="A1:A3"/>
  <sheetViews>
    <sheetView workbookViewId="0">
      <selection activeCell="A4" sqref="A4"/>
    </sheetView>
  </sheetViews>
  <sheetFormatPr baseColWidth="10" defaultColWidth="8.6640625" defaultRowHeight="15" x14ac:dyDescent="0.2"/>
  <sheetData>
    <row r="1" spans="1:1" x14ac:dyDescent="0.2">
      <c r="A1" t="s">
        <v>158</v>
      </c>
    </row>
    <row r="2" spans="1:1" x14ac:dyDescent="0.2">
      <c r="A2" t="s">
        <v>159</v>
      </c>
    </row>
    <row r="3" spans="1:1" x14ac:dyDescent="0.2">
      <c r="A3" t="s">
        <v>168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a137a86-a6b0-4a49-9749-faee33c8f746" xsi:nil="true"/>
    <lcf76f155ced4ddcb4097134ff3c332f xmlns="a83c6cb6-2f6c-4f1e-8ebe-358a841f955a">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E90B937A8EA5C4AA2BF3A41DA39CCBE" ma:contentTypeVersion="17" ma:contentTypeDescription="Create a new document." ma:contentTypeScope="" ma:versionID="d35caa15fe95bcf034d9c7ac22ceaf19">
  <xsd:schema xmlns:xsd="http://www.w3.org/2001/XMLSchema" xmlns:xs="http://www.w3.org/2001/XMLSchema" xmlns:p="http://schemas.microsoft.com/office/2006/metadata/properties" xmlns:ns2="a83c6cb6-2f6c-4f1e-8ebe-358a841f955a" xmlns:ns3="fa137a86-a6b0-4a49-9749-faee33c8f746" targetNamespace="http://schemas.microsoft.com/office/2006/metadata/properties" ma:root="true" ma:fieldsID="74f6e685ed5805dfcadfd3a06e74680c" ns2:_="" ns3:_="">
    <xsd:import namespace="a83c6cb6-2f6c-4f1e-8ebe-358a841f955a"/>
    <xsd:import namespace="fa137a86-a6b0-4a49-9749-faee33c8f74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3c6cb6-2f6c-4f1e-8ebe-358a841f955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ec4eb6af-b8e0-4535-81bd-a4e3e89bfafc"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2" nillable="true" ma:displayName="Location" ma:internalName="MediaServiceLocation"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a137a86-a6b0-4a49-9749-faee33c8f746"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6f8d381f-0122-40f5-a41a-032698a04e8d}" ma:internalName="TaxCatchAll" ma:showField="CatchAllData" ma:web="fa137a86-a6b0-4a49-9749-faee33c8f746">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87BF29C-31F9-4632-A353-0D556FC79641}">
  <ds:schemaRefs>
    <ds:schemaRef ds:uri="http://schemas.microsoft.com/office/2006/metadata/properties"/>
    <ds:schemaRef ds:uri="http://schemas.microsoft.com/office/infopath/2007/PartnerControls"/>
    <ds:schemaRef ds:uri="fa137a86-a6b0-4a49-9749-faee33c8f746"/>
    <ds:schemaRef ds:uri="a83c6cb6-2f6c-4f1e-8ebe-358a841f955a"/>
  </ds:schemaRefs>
</ds:datastoreItem>
</file>

<file path=customXml/itemProps2.xml><?xml version="1.0" encoding="utf-8"?>
<ds:datastoreItem xmlns:ds="http://schemas.openxmlformats.org/officeDocument/2006/customXml" ds:itemID="{D5F65F54-CA33-4A4A-8BAC-91203A3691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3c6cb6-2f6c-4f1e-8ebe-358a841f955a"/>
    <ds:schemaRef ds:uri="fa137a86-a6b0-4a49-9749-faee33c8f7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02AB599-8882-4ACB-B801-26A0FDF3776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7</vt:i4>
      </vt:variant>
    </vt:vector>
  </HeadingPairs>
  <TitlesOfParts>
    <vt:vector size="7" baseType="lpstr">
      <vt:lpstr>Introduction</vt:lpstr>
      <vt:lpstr>Fondamentaux</vt:lpstr>
      <vt:lpstr>Culture</vt:lpstr>
      <vt:lpstr>Client</vt:lpstr>
      <vt:lpstr>Partenariats</vt:lpstr>
      <vt:lpstr>Rapport du Benchmark</vt:lpstr>
      <vt:lpstr>Options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 Brown</dc:creator>
  <cp:keywords/>
  <dc:description/>
  <cp:lastModifiedBy>Simon Brown</cp:lastModifiedBy>
  <cp:revision/>
  <dcterms:created xsi:type="dcterms:W3CDTF">2022-04-09T09:25:34Z</dcterms:created>
  <dcterms:modified xsi:type="dcterms:W3CDTF">2026-02-15T09:30:13Z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0x0101006E90B937A8EA5C4AA2BF3A41DA39CCBE</vt:lpwstr>
  </property>
  <property fmtid="{D5CDD505-2E9C-101B-9397-08002B2CF9AE}" pid="3" name="MediaServiceImageTags">
    <vt:lpwstr/>
  </property>
</Properties>
</file>